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16" yWindow="30" windowWidth="12120" windowHeight="8880" tabRatio="602" firstSheet="1" activeTab="1"/>
  </bookViews>
  <sheets>
    <sheet name="Sayfa7-2004.1. 6 Ay (2)" sheetId="1" r:id="rId1"/>
    <sheet name="ASGARIUCRET-2012 1. 6 Ay" sheetId="2" r:id="rId2"/>
  </sheets>
  <definedNames>
    <definedName name="_xlnm.Print_Area" localSheetId="1">'ASGARIUCRET-2012 1. 6 Ay'!$B$3:$M$48</definedName>
  </definedNames>
  <calcPr fullCalcOnLoad="1"/>
</workbook>
</file>

<file path=xl/sharedStrings.xml><?xml version="1.0" encoding="utf-8"?>
<sst xmlns="http://schemas.openxmlformats.org/spreadsheetml/2006/main" count="80" uniqueCount="52">
  <si>
    <t>Gelir Vergisi (%15)</t>
  </si>
  <si>
    <t>Kesintiler Toplamı</t>
  </si>
  <si>
    <t>Net Asgari Ücret</t>
  </si>
  <si>
    <t>Asgari Ücretin İşverene Toplam Maliyeti</t>
  </si>
  <si>
    <t>İşverenin İşçi Adına Ödediği Toplam Fark</t>
  </si>
  <si>
    <t>İşverenin Kendisi ve İşçi İçin Toplam Prim Ödemesi</t>
  </si>
  <si>
    <t>Toplam İşveren Prim Ödemelerinin Brüt Asgari Ücrete % Oranı</t>
  </si>
  <si>
    <t xml:space="preserve">ASGARİ ÜCRETİN MALİYETİ </t>
  </si>
  <si>
    <t>NET ASGARİ ÜCRET</t>
  </si>
  <si>
    <t>(SSK, VERGİ VE İŞSİZLİK SİG. KESİNTİLERİ)</t>
  </si>
  <si>
    <t>Vergi Matrahı</t>
  </si>
  <si>
    <t>Net Vergi Matrahı</t>
  </si>
  <si>
    <t>Özel Geçim İndirimi Tutarı</t>
  </si>
  <si>
    <t xml:space="preserve">       </t>
  </si>
  <si>
    <t>SSK Primine Esas Kazanç Alt Sınırı</t>
  </si>
  <si>
    <t>01 Ocak 2004 - 30 Haziran 2004</t>
  </si>
  <si>
    <t>Brüt Asgari Ücret (TL/Ay)</t>
  </si>
  <si>
    <t>KAMU PAYI (İstihdam vergileri olarak kamuya ödenen pay)</t>
  </si>
  <si>
    <t xml:space="preserve"> (01 Temmuz 2003 - 31 Aralık 2003)</t>
  </si>
  <si>
    <t xml:space="preserve"> (01 Ocak 2004 - 30 Haziran 2004)</t>
  </si>
  <si>
    <t>Brüt Artış Yüzdesi</t>
  </si>
  <si>
    <t>Net Artış Yüzdesi</t>
  </si>
  <si>
    <t>İşveren Maliyetin Artış Yüzdesi</t>
  </si>
  <si>
    <t>SSK  Primi İşçi Payı (%14)</t>
  </si>
  <si>
    <t>İşsizlik Sig. Primi İşçi Payı (%1)</t>
  </si>
  <si>
    <t>Toplam SSK+ İşsizlik Sig. Primi</t>
  </si>
  <si>
    <t>Damga Vergisi (% 0,6)</t>
  </si>
  <si>
    <t xml:space="preserve">               ASGARİ ÜCRET- PRİM ÖDEMELERİ - İŞVERENE TOPLAM MALİYETİ (01 OCAK 2004 - 30 HAZİRAN 2004)</t>
  </si>
  <si>
    <t>SSK Primi İşveren Payı (%19.5)</t>
  </si>
  <si>
    <t>İşsizlik Sig. Primi İşveren Payı (%2)</t>
  </si>
  <si>
    <t>Toplam İşveren Payı (SSK Primi ve İşsizlik Sig. Primi)</t>
  </si>
  <si>
    <t>İşçi Adına İşveren SSK Primi Fark Ödemesi</t>
  </si>
  <si>
    <t>İşçi Adına İşveren İşsizlik Sig. Primi Fark Ödemesi</t>
  </si>
  <si>
    <t xml:space="preserve">               SÜBVANSİYONSUZ</t>
  </si>
  <si>
    <t>İşverene Maliyetin Artış Yüzdesi</t>
  </si>
  <si>
    <t>İşsizlik Sig. Primi İşveren Payı Fark Ödemesi</t>
  </si>
  <si>
    <t xml:space="preserve">                                                                         </t>
  </si>
  <si>
    <t xml:space="preserve">Toplam İşveren Prim Ödemelerinin Brüt Asgari Ücrete % Oranı </t>
  </si>
  <si>
    <t xml:space="preserve">Asgari Ücretin İşverene Toplam Maliyeti </t>
  </si>
  <si>
    <t xml:space="preserve">                                                      ASGARİ ÜCRET- PRİM ÖDEMELERİ - İŞVERENE TOPLAM MALİYETİ </t>
  </si>
  <si>
    <t>Brüt Asgari Ücret (YTL/Ay)</t>
  </si>
  <si>
    <t>SSK Primine Esas Kazanç Alt Sınırı (YTL/Ay)</t>
  </si>
  <si>
    <t>SSK Primi İşveren Payı (%14,5*)</t>
  </si>
  <si>
    <t>* İşveren SGK prim payı 5 puanlık indirimli olarak hesaplanmıştır.</t>
  </si>
  <si>
    <t>Net Asgari Ücret (Bekar)</t>
  </si>
  <si>
    <t xml:space="preserve">                                                                                    (01 OCAK 2014 - 30 HAZİRAN 2014)</t>
  </si>
  <si>
    <t>01 Ocak 2014 - 30 Haziran 2014</t>
  </si>
  <si>
    <t xml:space="preserve">                  01 Ocak 2014 - 30 Haziran 2014</t>
  </si>
  <si>
    <t xml:space="preserve"> (01 Temmuz 2013 - 31 Aralık 2013)</t>
  </si>
  <si>
    <t xml:space="preserve"> (01 Ocak 2014 - 30 Haziran 2014)</t>
  </si>
  <si>
    <t>Gelir Vergisi (Asgari Geçim İndirimi (Çocuksuz ve Bekar)</t>
  </si>
  <si>
    <t>Damga Vergisi (% 07,59)</t>
  </si>
</sst>
</file>

<file path=xl/styles.xml><?xml version="1.0" encoding="utf-8"?>
<styleSheet xmlns="http://schemas.openxmlformats.org/spreadsheetml/2006/main">
  <numFmts count="20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.0"/>
    <numFmt numFmtId="173" formatCode="#,###"/>
    <numFmt numFmtId="174" formatCode="#,##0."/>
    <numFmt numFmtId="175" formatCode="0.0"/>
  </numFmts>
  <fonts count="49">
    <font>
      <sz val="10"/>
      <name val="Arial Tur"/>
      <family val="0"/>
    </font>
    <font>
      <b/>
      <sz val="10"/>
      <name val="Arial Tur"/>
      <family val="2"/>
    </font>
    <font>
      <b/>
      <sz val="14"/>
      <name val="Arial Tur"/>
      <family val="2"/>
    </font>
    <font>
      <b/>
      <sz val="11"/>
      <name val="Arial Tur"/>
      <family val="2"/>
    </font>
    <font>
      <sz val="11"/>
      <name val="Arial Tur"/>
      <family val="2"/>
    </font>
    <font>
      <i/>
      <sz val="10"/>
      <name val="Arial Tur"/>
      <family val="2"/>
    </font>
    <font>
      <b/>
      <sz val="16"/>
      <name val="Arial Tur"/>
      <family val="2"/>
    </font>
    <font>
      <sz val="8"/>
      <name val="Arial Tur"/>
      <family val="0"/>
    </font>
    <font>
      <sz val="12"/>
      <name val="Arial Tur"/>
      <family val="0"/>
    </font>
    <font>
      <b/>
      <sz val="12"/>
      <name val="Arial Tur"/>
      <family val="0"/>
    </font>
    <font>
      <i/>
      <sz val="12"/>
      <name val="Arial Tur"/>
      <family val="0"/>
    </font>
    <font>
      <b/>
      <sz val="20"/>
      <name val="Arial Tur"/>
      <family val="0"/>
    </font>
    <font>
      <sz val="20"/>
      <name val="Arial Tur"/>
      <family val="0"/>
    </font>
    <font>
      <sz val="14"/>
      <name val="Arial Tur"/>
      <family val="0"/>
    </font>
    <font>
      <b/>
      <u val="single"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17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75" fontId="1" fillId="0" borderId="14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Border="1" applyAlignment="1">
      <alignment/>
    </xf>
    <xf numFmtId="0" fontId="0" fillId="0" borderId="22" xfId="0" applyBorder="1" applyAlignment="1">
      <alignment/>
    </xf>
    <xf numFmtId="173" fontId="1" fillId="0" borderId="0" xfId="0" applyNumberFormat="1" applyFont="1" applyBorder="1" applyAlignment="1">
      <alignment/>
    </xf>
    <xf numFmtId="173" fontId="0" fillId="0" borderId="0" xfId="0" applyNumberFormat="1" applyBorder="1" applyAlignment="1">
      <alignment/>
    </xf>
    <xf numFmtId="17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5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3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2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22" xfId="0" applyFont="1" applyBorder="1" applyAlignment="1">
      <alignment/>
    </xf>
    <xf numFmtId="173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9" fillId="0" borderId="0" xfId="0" applyNumberFormat="1" applyFont="1" applyAlignment="1">
      <alignment/>
    </xf>
    <xf numFmtId="175" fontId="9" fillId="0" borderId="0" xfId="0" applyNumberFormat="1" applyFont="1" applyBorder="1" applyAlignment="1">
      <alignment/>
    </xf>
    <xf numFmtId="175" fontId="8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175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/>
    </xf>
    <xf numFmtId="175" fontId="2" fillId="0" borderId="14" xfId="0" applyNumberFormat="1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4" fontId="9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11" fillId="0" borderId="21" xfId="0" applyFont="1" applyBorder="1" applyAlignment="1">
      <alignment/>
    </xf>
    <xf numFmtId="0" fontId="12" fillId="0" borderId="0" xfId="0" applyFont="1" applyAlignment="1">
      <alignment/>
    </xf>
    <xf numFmtId="0" fontId="12" fillId="0" borderId="22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45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3" max="3" width="29.375" style="0" customWidth="1"/>
    <col min="4" max="4" width="16.00390625" style="0" customWidth="1"/>
    <col min="5" max="5" width="29.625" style="0" customWidth="1"/>
    <col min="6" max="6" width="13.375" style="0" customWidth="1"/>
    <col min="13" max="13" width="50.875" style="0" customWidth="1"/>
  </cols>
  <sheetData>
    <row r="3" ht="13.5" thickBot="1"/>
    <row r="4" spans="2:13" ht="13.5" thickTop="1">
      <c r="B4" s="12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</row>
    <row r="5" spans="2:13" ht="12.75"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17"/>
    </row>
    <row r="6" spans="2:13" ht="18">
      <c r="B6" s="15"/>
      <c r="C6" s="16" t="s">
        <v>27</v>
      </c>
      <c r="D6" s="16"/>
      <c r="E6" s="16"/>
      <c r="F6" s="16"/>
      <c r="G6" s="16"/>
      <c r="H6" s="16"/>
      <c r="I6" s="1"/>
      <c r="J6" s="2"/>
      <c r="K6" s="2"/>
      <c r="L6" s="2"/>
      <c r="M6" s="17"/>
    </row>
    <row r="7" spans="2:13" ht="18">
      <c r="B7" s="15"/>
      <c r="C7" s="16"/>
      <c r="D7" s="16"/>
      <c r="E7" s="86" t="s">
        <v>33</v>
      </c>
      <c r="F7" s="87"/>
      <c r="G7" s="86"/>
      <c r="H7" s="86"/>
      <c r="I7" s="1"/>
      <c r="J7" s="2"/>
      <c r="K7" s="2"/>
      <c r="L7" s="2"/>
      <c r="M7" s="17"/>
    </row>
    <row r="8" spans="2:13" ht="18">
      <c r="B8" s="15"/>
      <c r="C8" s="16"/>
      <c r="D8" s="16"/>
      <c r="E8" s="16"/>
      <c r="F8" s="16"/>
      <c r="G8" s="16"/>
      <c r="H8" s="16"/>
      <c r="I8" s="1"/>
      <c r="J8" s="2"/>
      <c r="K8" s="2"/>
      <c r="L8" s="2"/>
      <c r="M8" s="17"/>
    </row>
    <row r="9" spans="2:13" ht="12.75"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17"/>
    </row>
    <row r="10" spans="2:13" ht="12.75">
      <c r="B10" s="15"/>
      <c r="C10" s="2" t="s">
        <v>15</v>
      </c>
      <c r="D10" s="2"/>
      <c r="E10" s="2" t="s">
        <v>15</v>
      </c>
      <c r="F10" s="2"/>
      <c r="G10" s="2"/>
      <c r="H10" s="2"/>
      <c r="I10" s="2"/>
      <c r="J10" s="2"/>
      <c r="K10" s="2"/>
      <c r="L10" s="2"/>
      <c r="M10" s="17"/>
    </row>
    <row r="11" spans="2:13" ht="12.75">
      <c r="B11" s="15"/>
      <c r="C11" s="1" t="s">
        <v>16</v>
      </c>
      <c r="D11" s="18">
        <v>423000000</v>
      </c>
      <c r="E11" s="18">
        <v>549630000</v>
      </c>
      <c r="F11" s="1" t="s">
        <v>14</v>
      </c>
      <c r="G11" s="1"/>
      <c r="H11" s="1"/>
      <c r="I11" s="31"/>
      <c r="J11" s="2"/>
      <c r="K11" s="2"/>
      <c r="L11" s="2"/>
      <c r="M11" s="17"/>
    </row>
    <row r="12" spans="2:13" ht="12.75">
      <c r="B12" s="15"/>
      <c r="C12" s="1" t="s">
        <v>20</v>
      </c>
      <c r="D12" s="33">
        <v>38.24</v>
      </c>
      <c r="E12" s="19"/>
      <c r="F12" s="2"/>
      <c r="G12" s="2"/>
      <c r="H12" s="2"/>
      <c r="I12" s="2"/>
      <c r="J12" s="2"/>
      <c r="K12" s="2"/>
      <c r="L12" s="2"/>
      <c r="M12" s="17"/>
    </row>
    <row r="13" spans="2:13" ht="12.75">
      <c r="B13" s="15"/>
      <c r="C13" s="2"/>
      <c r="D13" s="19"/>
      <c r="E13" s="19">
        <f>E11*0.195</f>
        <v>107177850</v>
      </c>
      <c r="F13" s="2" t="s">
        <v>28</v>
      </c>
      <c r="G13" s="2"/>
      <c r="H13" s="2"/>
      <c r="I13" s="2"/>
      <c r="J13" s="2"/>
      <c r="K13" s="2"/>
      <c r="L13" s="2"/>
      <c r="M13" s="17"/>
    </row>
    <row r="14" spans="2:13" ht="12.75">
      <c r="B14" s="15"/>
      <c r="C14" s="2"/>
      <c r="D14" s="19"/>
      <c r="E14" s="19">
        <f>E11*0.02</f>
        <v>10992600</v>
      </c>
      <c r="F14" s="2" t="s">
        <v>29</v>
      </c>
      <c r="G14" s="2"/>
      <c r="H14" s="2"/>
      <c r="I14" s="2"/>
      <c r="J14" s="2"/>
      <c r="K14" s="2"/>
      <c r="L14" s="2"/>
      <c r="M14" s="17"/>
    </row>
    <row r="15" spans="2:13" ht="12.75">
      <c r="B15" s="15"/>
      <c r="C15" s="2"/>
      <c r="D15" s="19"/>
      <c r="E15" s="32">
        <f>E13+E14</f>
        <v>118170450</v>
      </c>
      <c r="F15" s="31" t="s">
        <v>30</v>
      </c>
      <c r="G15" s="31"/>
      <c r="H15" s="2"/>
      <c r="I15" s="2"/>
      <c r="J15" s="2"/>
      <c r="K15" s="2"/>
      <c r="L15" s="2"/>
      <c r="M15" s="17"/>
    </row>
    <row r="16" spans="2:13" ht="12.75">
      <c r="B16" s="15"/>
      <c r="C16" s="2" t="s">
        <v>23</v>
      </c>
      <c r="D16" s="19">
        <f>D11*0.14</f>
        <v>59220000.00000001</v>
      </c>
      <c r="E16" s="19">
        <f>E11*0.14</f>
        <v>76948200</v>
      </c>
      <c r="F16" s="19">
        <f>E16-D16</f>
        <v>17728199.999999993</v>
      </c>
      <c r="G16" s="2" t="s">
        <v>31</v>
      </c>
      <c r="H16" s="2"/>
      <c r="I16" s="2"/>
      <c r="J16" s="2"/>
      <c r="K16" s="2"/>
      <c r="L16" s="2"/>
      <c r="M16" s="17"/>
    </row>
    <row r="17" spans="2:13" ht="12.75">
      <c r="B17" s="15"/>
      <c r="C17" s="2" t="s">
        <v>24</v>
      </c>
      <c r="D17" s="19">
        <f>D11*0.01</f>
        <v>4230000</v>
      </c>
      <c r="E17" s="19">
        <f>E11*0.01</f>
        <v>5496300</v>
      </c>
      <c r="F17" s="19">
        <f>E17-D17</f>
        <v>1266300</v>
      </c>
      <c r="G17" s="2" t="s">
        <v>32</v>
      </c>
      <c r="H17" s="2"/>
      <c r="I17" s="2"/>
      <c r="J17" s="2"/>
      <c r="K17" s="2"/>
      <c r="L17" s="2"/>
      <c r="M17" s="17"/>
    </row>
    <row r="18" spans="2:13" ht="12.75">
      <c r="B18" s="15"/>
      <c r="C18" s="2"/>
      <c r="D18" s="19"/>
      <c r="E18" s="19"/>
      <c r="F18" s="32">
        <f>F16+F17</f>
        <v>18994499.999999993</v>
      </c>
      <c r="G18" s="31" t="s">
        <v>4</v>
      </c>
      <c r="H18" s="31"/>
      <c r="I18" s="31"/>
      <c r="J18" s="31"/>
      <c r="K18" s="31"/>
      <c r="L18" s="2"/>
      <c r="M18" s="17"/>
    </row>
    <row r="19" spans="2:13" ht="12.75">
      <c r="B19" s="15"/>
      <c r="C19" s="31" t="s">
        <v>25</v>
      </c>
      <c r="D19" s="32">
        <f>D16+D17</f>
        <v>63450000.00000001</v>
      </c>
      <c r="E19" s="19"/>
      <c r="F19" s="19">
        <f>E15+F18</f>
        <v>137164950</v>
      </c>
      <c r="G19" s="2" t="s">
        <v>5</v>
      </c>
      <c r="H19" s="2"/>
      <c r="I19" s="2"/>
      <c r="J19" s="2"/>
      <c r="K19" s="2"/>
      <c r="L19" s="2"/>
      <c r="M19" s="17"/>
    </row>
    <row r="20" spans="2:13" ht="12.75">
      <c r="B20" s="15"/>
      <c r="C20" s="31"/>
      <c r="D20" s="32"/>
      <c r="E20" s="19"/>
      <c r="F20" s="19"/>
      <c r="G20" s="2"/>
      <c r="H20" s="2"/>
      <c r="I20" s="2"/>
      <c r="J20" s="2"/>
      <c r="K20" s="2"/>
      <c r="L20" s="2"/>
      <c r="M20" s="17"/>
    </row>
    <row r="21" spans="2:13" ht="15">
      <c r="B21" s="15"/>
      <c r="C21" s="2" t="s">
        <v>26</v>
      </c>
      <c r="D21" s="19">
        <f>D11*0.006</f>
        <v>2538000</v>
      </c>
      <c r="E21" s="19"/>
      <c r="F21" s="36">
        <f>D11+F19</f>
        <v>560164950</v>
      </c>
      <c r="G21" s="37" t="s">
        <v>3</v>
      </c>
      <c r="H21" s="37"/>
      <c r="I21" s="37"/>
      <c r="J21" s="37"/>
      <c r="K21" s="38"/>
      <c r="L21" s="2"/>
      <c r="M21" s="17"/>
    </row>
    <row r="22" spans="2:13" ht="12.75">
      <c r="B22" s="15"/>
      <c r="C22" s="2"/>
      <c r="D22" s="19"/>
      <c r="E22" s="19"/>
      <c r="F22" s="2"/>
      <c r="G22" s="2"/>
      <c r="H22" s="2"/>
      <c r="I22" s="2"/>
      <c r="J22" s="2"/>
      <c r="K22" s="2"/>
      <c r="L22" s="2"/>
      <c r="M22" s="17"/>
    </row>
    <row r="23" spans="2:13" ht="12.75">
      <c r="B23" s="15"/>
      <c r="C23" s="2" t="s">
        <v>10</v>
      </c>
      <c r="D23" s="19">
        <f>D11-D19</f>
        <v>359550000</v>
      </c>
      <c r="E23" s="19"/>
      <c r="F23" s="20">
        <f>F19/D11*100</f>
        <v>32.426702127659574</v>
      </c>
      <c r="G23" s="1" t="s">
        <v>6</v>
      </c>
      <c r="H23" s="1"/>
      <c r="I23" s="1"/>
      <c r="J23" s="1"/>
      <c r="K23" s="1"/>
      <c r="L23" s="1"/>
      <c r="M23" s="17"/>
    </row>
    <row r="24" spans="2:13" ht="12.75">
      <c r="B24" s="15"/>
      <c r="C24" s="2" t="s">
        <v>12</v>
      </c>
      <c r="D24" s="34">
        <v>0</v>
      </c>
      <c r="E24" s="19"/>
      <c r="F24" s="2"/>
      <c r="G24" s="2"/>
      <c r="H24" s="2"/>
      <c r="I24" s="2"/>
      <c r="J24" s="2"/>
      <c r="K24" s="2"/>
      <c r="L24" s="2"/>
      <c r="M24" s="17"/>
    </row>
    <row r="25" spans="2:13" ht="12.75">
      <c r="B25" s="15"/>
      <c r="C25" s="2" t="s">
        <v>11</v>
      </c>
      <c r="D25" s="19">
        <f>D23-D24</f>
        <v>359550000</v>
      </c>
      <c r="E25" s="2"/>
      <c r="F25" s="2"/>
      <c r="G25" s="2"/>
      <c r="H25" s="2"/>
      <c r="I25" s="2"/>
      <c r="J25" s="2"/>
      <c r="K25" s="2"/>
      <c r="L25" s="2"/>
      <c r="M25" s="17"/>
    </row>
    <row r="26" spans="2:13" ht="12.75">
      <c r="B26" s="15"/>
      <c r="C26" s="2" t="s">
        <v>0</v>
      </c>
      <c r="D26" s="19">
        <f>D25*0.15</f>
        <v>53932500</v>
      </c>
      <c r="E26" s="19"/>
      <c r="F26" s="2"/>
      <c r="G26" s="2"/>
      <c r="H26" s="2"/>
      <c r="I26" s="2"/>
      <c r="J26" s="2"/>
      <c r="K26" s="2"/>
      <c r="L26" s="2"/>
      <c r="M26" s="17"/>
    </row>
    <row r="27" spans="2:13" ht="12.75">
      <c r="B27" s="15"/>
      <c r="C27" s="1" t="s">
        <v>1</v>
      </c>
      <c r="D27" s="18">
        <f>D19+D21+D26</f>
        <v>119920500</v>
      </c>
      <c r="E27" s="27"/>
      <c r="F27" s="2"/>
      <c r="G27" s="2"/>
      <c r="H27" s="2"/>
      <c r="I27" s="2"/>
      <c r="J27" s="2"/>
      <c r="K27" s="2"/>
      <c r="L27" s="2"/>
      <c r="M27" s="17"/>
    </row>
    <row r="28" spans="2:13" ht="12.75">
      <c r="B28" s="15"/>
      <c r="C28" s="1" t="s">
        <v>2</v>
      </c>
      <c r="D28" s="18">
        <f>D11-D27</f>
        <v>303079500</v>
      </c>
      <c r="E28" s="2"/>
      <c r="F28" s="2"/>
      <c r="G28" s="2"/>
      <c r="H28" s="2"/>
      <c r="I28" s="2"/>
      <c r="J28" s="2"/>
      <c r="K28" s="2"/>
      <c r="L28" s="2"/>
      <c r="M28" s="17"/>
    </row>
    <row r="29" spans="2:13" ht="12.75">
      <c r="B29" s="15"/>
      <c r="C29" s="31" t="s">
        <v>21</v>
      </c>
      <c r="D29" s="35">
        <v>34.11</v>
      </c>
      <c r="E29" s="2"/>
      <c r="F29" s="2"/>
      <c r="G29" s="2"/>
      <c r="H29" s="2"/>
      <c r="I29" s="2"/>
      <c r="J29" s="2"/>
      <c r="K29" s="2"/>
      <c r="L29" s="2"/>
      <c r="M29" s="17"/>
    </row>
    <row r="30" spans="2:13" ht="12.75">
      <c r="B30" s="15"/>
      <c r="C30" s="1"/>
      <c r="D30" s="33"/>
      <c r="E30" s="2"/>
      <c r="F30" s="2"/>
      <c r="G30" s="2"/>
      <c r="H30" s="2"/>
      <c r="I30" s="2"/>
      <c r="J30" s="2"/>
      <c r="K30" s="2"/>
      <c r="L30" s="2"/>
      <c r="M30" s="17"/>
    </row>
    <row r="31" spans="2:13" ht="12.75">
      <c r="B31" s="15"/>
      <c r="C31" s="21" t="s">
        <v>3</v>
      </c>
      <c r="D31" s="22"/>
      <c r="E31" s="2"/>
      <c r="F31" s="30">
        <v>427275774</v>
      </c>
      <c r="G31" s="1" t="s">
        <v>18</v>
      </c>
      <c r="H31" s="1"/>
      <c r="I31" s="1"/>
      <c r="J31" s="1"/>
      <c r="K31" s="2"/>
      <c r="L31" s="2"/>
      <c r="M31" s="17"/>
    </row>
    <row r="32" spans="2:13" ht="12.75">
      <c r="B32" s="15"/>
      <c r="C32" s="21" t="s">
        <v>3</v>
      </c>
      <c r="D32" s="22"/>
      <c r="E32" s="2"/>
      <c r="F32" s="18">
        <f>F21</f>
        <v>560164950</v>
      </c>
      <c r="G32" s="21" t="s">
        <v>19</v>
      </c>
      <c r="H32" s="1"/>
      <c r="I32" s="1"/>
      <c r="J32" s="1"/>
      <c r="K32" s="2"/>
      <c r="L32" s="2"/>
      <c r="M32" s="17"/>
    </row>
    <row r="33" spans="2:13" ht="12.75">
      <c r="B33" s="15"/>
      <c r="C33" s="2" t="s">
        <v>22</v>
      </c>
      <c r="D33" s="22"/>
      <c r="E33" s="23"/>
      <c r="F33" s="20">
        <f>F32/F31*100-100</f>
        <v>31.101500269004248</v>
      </c>
      <c r="G33" s="1"/>
      <c r="H33" s="1"/>
      <c r="I33" s="1"/>
      <c r="J33" s="1"/>
      <c r="K33" s="2"/>
      <c r="L33" s="2"/>
      <c r="M33" s="17"/>
    </row>
    <row r="34" spans="2:13" ht="12.75">
      <c r="B34" s="15"/>
      <c r="C34" s="21"/>
      <c r="D34" s="22"/>
      <c r="E34" s="2"/>
      <c r="F34" s="1"/>
      <c r="G34" s="1"/>
      <c r="H34" s="1"/>
      <c r="I34" s="1"/>
      <c r="J34" s="1"/>
      <c r="K34" s="2"/>
      <c r="L34" s="2"/>
      <c r="M34" s="17"/>
    </row>
    <row r="35" spans="2:13" ht="12.75">
      <c r="B35" s="15"/>
      <c r="C35" s="21" t="s">
        <v>6</v>
      </c>
      <c r="D35" s="22"/>
      <c r="E35" s="2"/>
      <c r="F35" s="1">
        <v>24.1</v>
      </c>
      <c r="G35" s="1" t="s">
        <v>18</v>
      </c>
      <c r="H35" s="1"/>
      <c r="I35" s="1"/>
      <c r="J35" s="1"/>
      <c r="K35" s="2"/>
      <c r="L35" s="2"/>
      <c r="M35" s="17"/>
    </row>
    <row r="36" spans="2:13" ht="12.75">
      <c r="B36" s="15"/>
      <c r="C36" s="21" t="s">
        <v>6</v>
      </c>
      <c r="D36" s="22"/>
      <c r="E36" s="2"/>
      <c r="F36" s="20">
        <f>F19/D11*100</f>
        <v>32.426702127659574</v>
      </c>
      <c r="G36" s="21" t="s">
        <v>19</v>
      </c>
      <c r="H36" s="1"/>
      <c r="I36" s="1"/>
      <c r="J36" s="1"/>
      <c r="K36" s="2"/>
      <c r="L36" s="2"/>
      <c r="M36" s="17"/>
    </row>
    <row r="37" spans="2:13" ht="13.5" thickBot="1">
      <c r="B37" s="15"/>
      <c r="C37" s="2"/>
      <c r="D37" s="2"/>
      <c r="E37" s="2"/>
      <c r="F37" s="2"/>
      <c r="G37" s="2"/>
      <c r="H37" s="2"/>
      <c r="I37" s="2"/>
      <c r="J37" s="2"/>
      <c r="K37" s="2"/>
      <c r="L37" s="2"/>
      <c r="M37" s="17"/>
    </row>
    <row r="38" spans="2:13" ht="12.75">
      <c r="B38" s="15"/>
      <c r="C38" s="3" t="s">
        <v>7</v>
      </c>
      <c r="D38" s="4"/>
      <c r="E38" s="5"/>
      <c r="F38" s="6">
        <v>100</v>
      </c>
      <c r="G38" s="2"/>
      <c r="H38" s="2"/>
      <c r="I38" s="2"/>
      <c r="J38" s="2"/>
      <c r="K38" s="2"/>
      <c r="L38" s="2"/>
      <c r="M38" s="17"/>
    </row>
    <row r="39" spans="2:13" ht="12.75">
      <c r="B39" s="15"/>
      <c r="C39" s="7" t="s">
        <v>8</v>
      </c>
      <c r="D39" s="1"/>
      <c r="E39" s="2"/>
      <c r="F39" s="8">
        <f>D28/F21*100</f>
        <v>54.10540234621962</v>
      </c>
      <c r="G39" s="2"/>
      <c r="H39" s="2"/>
      <c r="I39" s="2"/>
      <c r="J39" s="2"/>
      <c r="K39" s="2"/>
      <c r="L39" s="2"/>
      <c r="M39" s="17"/>
    </row>
    <row r="40" spans="2:13" ht="12.75">
      <c r="B40" s="15"/>
      <c r="C40" s="7" t="s">
        <v>17</v>
      </c>
      <c r="D40" s="1"/>
      <c r="E40" s="2"/>
      <c r="F40" s="8">
        <f>(D27+F19)/F21*100</f>
        <v>45.89459765378037</v>
      </c>
      <c r="G40" s="2"/>
      <c r="H40" s="2"/>
      <c r="I40" s="2"/>
      <c r="J40" s="2"/>
      <c r="K40" s="2"/>
      <c r="L40" s="2"/>
      <c r="M40" s="17"/>
    </row>
    <row r="41" spans="2:13" ht="13.5" thickBot="1">
      <c r="B41" s="15"/>
      <c r="C41" s="9" t="s">
        <v>9</v>
      </c>
      <c r="D41" s="10"/>
      <c r="E41" s="10"/>
      <c r="F41" s="11"/>
      <c r="G41" s="2"/>
      <c r="H41" s="2"/>
      <c r="I41" s="2"/>
      <c r="J41" s="2"/>
      <c r="K41" s="2"/>
      <c r="L41" s="2"/>
      <c r="M41" s="17"/>
    </row>
    <row r="42" spans="2:13" ht="12.75">
      <c r="B42" s="15"/>
      <c r="C42" s="2"/>
      <c r="D42" s="2"/>
      <c r="E42" s="2"/>
      <c r="F42" s="2"/>
      <c r="G42" s="2"/>
      <c r="H42" s="2"/>
      <c r="I42" s="2"/>
      <c r="J42" s="2"/>
      <c r="K42" s="2"/>
      <c r="L42" s="2"/>
      <c r="M42" s="17"/>
    </row>
    <row r="43" spans="2:13" ht="12.75">
      <c r="B43" s="15"/>
      <c r="D43" s="2"/>
      <c r="E43" s="2"/>
      <c r="F43" s="2"/>
      <c r="G43" s="2"/>
      <c r="H43" s="2"/>
      <c r="I43" s="2"/>
      <c r="J43" s="2"/>
      <c r="K43" s="2"/>
      <c r="L43" s="2"/>
      <c r="M43" s="17"/>
    </row>
    <row r="44" spans="2:13" ht="12.75">
      <c r="B44" s="15"/>
      <c r="C44" s="2"/>
      <c r="D44" s="2"/>
      <c r="E44" s="2"/>
      <c r="F44" s="2"/>
      <c r="G44" s="2"/>
      <c r="H44" s="2"/>
      <c r="I44" s="2"/>
      <c r="J44" s="2"/>
      <c r="K44" s="2"/>
      <c r="L44" s="2"/>
      <c r="M44" s="17"/>
    </row>
    <row r="45" spans="2:13" ht="13.5" thickBot="1">
      <c r="B45" s="24"/>
      <c r="C45" s="25" t="s">
        <v>13</v>
      </c>
      <c r="D45" s="25"/>
      <c r="E45" s="25"/>
      <c r="F45" s="25"/>
      <c r="G45" s="25"/>
      <c r="H45" s="25"/>
      <c r="I45" s="25"/>
      <c r="J45" s="25"/>
      <c r="K45" s="25"/>
      <c r="L45" s="25"/>
      <c r="M45" s="26"/>
    </row>
    <row r="46" ht="13.5" thickTop="1"/>
  </sheetData>
  <sheetProtection/>
  <mergeCells count="1">
    <mergeCell ref="E7:H7"/>
  </mergeCells>
  <printOptions/>
  <pageMargins left="0.75" right="0.75" top="1" bottom="1" header="0.5" footer="0.5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P130"/>
  <sheetViews>
    <sheetView tabSelected="1" zoomScale="75" zoomScaleNormal="75" zoomScalePageLayoutView="0" workbookViewId="0" topLeftCell="B41">
      <selection activeCell="H80" sqref="H80"/>
    </sheetView>
  </sheetViews>
  <sheetFormatPr defaultColWidth="9.00390625" defaultRowHeight="12.75"/>
  <cols>
    <col min="1" max="1" width="31.75390625" style="0" customWidth="1"/>
    <col min="2" max="2" width="21.875" style="0" customWidth="1"/>
    <col min="3" max="3" width="59.875" style="0" customWidth="1"/>
    <col min="4" max="4" width="20.125" style="0" customWidth="1"/>
    <col min="5" max="5" width="26.00390625" style="0" customWidth="1"/>
    <col min="6" max="6" width="21.375" style="0" customWidth="1"/>
    <col min="9" max="9" width="14.25390625" style="0" customWidth="1"/>
    <col min="11" max="11" width="27.375" style="0" customWidth="1"/>
    <col min="12" max="12" width="15.375" style="0" customWidth="1"/>
    <col min="13" max="13" width="31.00390625" style="0" customWidth="1"/>
  </cols>
  <sheetData>
    <row r="2" spans="18:172" ht="13.5" thickBot="1"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</row>
    <row r="3" spans="2:172" ht="15.75" thickTop="1"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6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</row>
    <row r="4" spans="2:172" ht="51.75" customHeight="1">
      <c r="B4" s="47"/>
      <c r="C4" s="48"/>
      <c r="D4" s="48"/>
      <c r="E4" s="48"/>
      <c r="F4" s="48"/>
      <c r="G4" s="48"/>
      <c r="H4" s="48"/>
      <c r="I4" s="48"/>
      <c r="J4" s="48"/>
      <c r="K4" s="48"/>
      <c r="L4" s="48"/>
      <c r="M4" s="49"/>
      <c r="R4" s="41"/>
      <c r="S4" s="41"/>
      <c r="T4" s="41"/>
      <c r="U4" s="41"/>
      <c r="V4" s="41"/>
      <c r="W4" s="41"/>
      <c r="X4" s="41"/>
      <c r="Y4" s="41"/>
      <c r="Z4" s="42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2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2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2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2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2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2"/>
      <c r="CU4" s="41"/>
      <c r="CV4" s="41"/>
      <c r="CW4" s="41"/>
      <c r="CX4" s="41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</row>
    <row r="5" spans="2:172" ht="26.25">
      <c r="B5" s="70" t="s">
        <v>39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</row>
    <row r="6" spans="2:172" ht="26.25">
      <c r="B6" s="88" t="s">
        <v>45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90"/>
      <c r="R6" s="42"/>
      <c r="S6" s="42"/>
      <c r="T6" s="42"/>
      <c r="U6" s="42"/>
      <c r="V6" s="42"/>
      <c r="W6" s="42"/>
      <c r="X6" s="42"/>
      <c r="Y6" s="42"/>
      <c r="Z6" s="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2"/>
      <c r="CU6" s="42"/>
      <c r="CV6" s="42"/>
      <c r="CW6" s="42"/>
      <c r="CX6" s="4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</row>
    <row r="7" spans="2:172" ht="47.25" customHeight="1">
      <c r="B7" s="47"/>
      <c r="C7" s="50" t="s">
        <v>36</v>
      </c>
      <c r="D7" s="51"/>
      <c r="E7" s="51"/>
      <c r="F7" s="51"/>
      <c r="G7" s="51"/>
      <c r="H7" s="51"/>
      <c r="I7" s="51"/>
      <c r="J7" s="51"/>
      <c r="K7" s="51"/>
      <c r="L7" s="51"/>
      <c r="M7" s="52"/>
      <c r="R7" s="2"/>
      <c r="S7" s="2"/>
      <c r="T7" s="2"/>
      <c r="U7" s="19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19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19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19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19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19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19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</row>
    <row r="8" spans="2:172" ht="15">
      <c r="B8" s="47"/>
      <c r="C8" s="48"/>
      <c r="D8" s="48"/>
      <c r="E8" s="48"/>
      <c r="F8" s="48"/>
      <c r="G8" s="48"/>
      <c r="H8" s="48"/>
      <c r="I8" s="53"/>
      <c r="J8" s="48"/>
      <c r="K8" s="48"/>
      <c r="L8" s="48"/>
      <c r="M8" s="49"/>
      <c r="R8" s="22"/>
      <c r="S8" s="22"/>
      <c r="T8" s="2"/>
      <c r="U8" s="2"/>
      <c r="V8" s="2"/>
      <c r="W8" s="2"/>
      <c r="X8" s="2"/>
      <c r="Y8" s="2"/>
      <c r="Z8" s="2"/>
      <c r="AA8" s="2"/>
      <c r="AB8" s="2"/>
      <c r="AC8" s="41"/>
      <c r="AD8" s="22"/>
      <c r="AE8" s="22"/>
      <c r="AF8" s="2"/>
      <c r="AG8" s="2"/>
      <c r="AH8" s="2"/>
      <c r="AI8" s="2"/>
      <c r="AJ8" s="2"/>
      <c r="AK8" s="2"/>
      <c r="AL8" s="2"/>
      <c r="AM8" s="2"/>
      <c r="AN8" s="2"/>
      <c r="AO8" s="41"/>
      <c r="AP8" s="22"/>
      <c r="AQ8" s="22"/>
      <c r="AR8" s="2"/>
      <c r="AS8" s="2"/>
      <c r="AT8" s="2"/>
      <c r="AU8" s="2"/>
      <c r="AV8" s="2"/>
      <c r="AW8" s="2"/>
      <c r="AX8" s="2"/>
      <c r="AY8" s="2"/>
      <c r="AZ8" s="2"/>
      <c r="BA8" s="41"/>
      <c r="BB8" s="22"/>
      <c r="BC8" s="22"/>
      <c r="BD8" s="2"/>
      <c r="BE8" s="2"/>
      <c r="BF8" s="2"/>
      <c r="BG8" s="2"/>
      <c r="BH8" s="2"/>
      <c r="BI8" s="2"/>
      <c r="BJ8" s="2"/>
      <c r="BK8" s="2"/>
      <c r="BL8" s="2"/>
      <c r="BM8" s="41"/>
      <c r="BN8" s="22"/>
      <c r="BO8" s="22"/>
      <c r="BP8" s="2"/>
      <c r="BQ8" s="2"/>
      <c r="BR8" s="2"/>
      <c r="BS8" s="2"/>
      <c r="BT8" s="2"/>
      <c r="BU8" s="2"/>
      <c r="BV8" s="2"/>
      <c r="BW8" s="2"/>
      <c r="BX8" s="2"/>
      <c r="BY8" s="41"/>
      <c r="BZ8" s="22"/>
      <c r="CA8" s="22"/>
      <c r="CB8" s="2"/>
      <c r="CC8" s="2"/>
      <c r="CD8" s="2"/>
      <c r="CE8" s="2"/>
      <c r="CF8" s="2"/>
      <c r="CG8" s="2"/>
      <c r="CH8" s="2"/>
      <c r="CI8" s="2"/>
      <c r="CJ8" s="2"/>
      <c r="CK8" s="41"/>
      <c r="CL8" s="22"/>
      <c r="CM8" s="22"/>
      <c r="CN8" s="2"/>
      <c r="CO8" s="2"/>
      <c r="CP8" s="2"/>
      <c r="CQ8" s="2"/>
      <c r="CR8" s="2"/>
      <c r="CS8" s="2"/>
      <c r="CT8" s="2"/>
      <c r="CU8" s="2"/>
      <c r="CV8" s="2"/>
      <c r="CW8" s="41"/>
      <c r="CX8" s="2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</row>
    <row r="9" spans="2:172" ht="15">
      <c r="B9" s="47"/>
      <c r="C9" s="48" t="s">
        <v>46</v>
      </c>
      <c r="D9" s="48"/>
      <c r="E9" s="54" t="s">
        <v>47</v>
      </c>
      <c r="F9" s="55"/>
      <c r="G9" s="55"/>
      <c r="H9" s="48"/>
      <c r="I9" s="48"/>
      <c r="J9" s="48"/>
      <c r="K9" s="48"/>
      <c r="L9" s="48"/>
      <c r="M9" s="49"/>
      <c r="R9" s="1"/>
      <c r="S9" s="1"/>
      <c r="T9" s="1"/>
      <c r="U9" s="31"/>
      <c r="V9" s="2"/>
      <c r="W9" s="2"/>
      <c r="X9" s="2"/>
      <c r="Y9" s="2"/>
      <c r="Z9" s="2"/>
      <c r="AA9" s="1"/>
      <c r="AB9" s="18"/>
      <c r="AC9" s="18"/>
      <c r="AD9" s="1"/>
      <c r="AE9" s="1"/>
      <c r="AF9" s="1"/>
      <c r="AG9" s="31"/>
      <c r="AH9" s="2"/>
      <c r="AI9" s="2"/>
      <c r="AJ9" s="2"/>
      <c r="AK9" s="2"/>
      <c r="AL9" s="2"/>
      <c r="AM9" s="1"/>
      <c r="AN9" s="18"/>
      <c r="AO9" s="18"/>
      <c r="AP9" s="1"/>
      <c r="AQ9" s="1"/>
      <c r="AR9" s="1"/>
      <c r="AS9" s="31"/>
      <c r="AT9" s="2"/>
      <c r="AU9" s="2"/>
      <c r="AV9" s="2"/>
      <c r="AW9" s="2"/>
      <c r="AX9" s="2"/>
      <c r="AY9" s="1"/>
      <c r="AZ9" s="18"/>
      <c r="BA9" s="18"/>
      <c r="BB9" s="1"/>
      <c r="BC9" s="1"/>
      <c r="BD9" s="1"/>
      <c r="BE9" s="31"/>
      <c r="BF9" s="2"/>
      <c r="BG9" s="2"/>
      <c r="BH9" s="2"/>
      <c r="BI9" s="2"/>
      <c r="BJ9" s="2"/>
      <c r="BK9" s="1"/>
      <c r="BL9" s="18"/>
      <c r="BM9" s="18"/>
      <c r="BN9" s="1"/>
      <c r="BO9" s="1"/>
      <c r="BP9" s="1"/>
      <c r="BQ9" s="31"/>
      <c r="BR9" s="2"/>
      <c r="BS9" s="2"/>
      <c r="BT9" s="2"/>
      <c r="BU9" s="2"/>
      <c r="BV9" s="2"/>
      <c r="BW9" s="1"/>
      <c r="BX9" s="18"/>
      <c r="BY9" s="18"/>
      <c r="BZ9" s="1"/>
      <c r="CA9" s="1"/>
      <c r="CB9" s="1"/>
      <c r="CC9" s="31"/>
      <c r="CD9" s="2"/>
      <c r="CE9" s="2"/>
      <c r="CF9" s="2"/>
      <c r="CG9" s="2"/>
      <c r="CH9" s="2"/>
      <c r="CI9" s="1"/>
      <c r="CJ9" s="18"/>
      <c r="CK9" s="18"/>
      <c r="CL9" s="1"/>
      <c r="CM9" s="1"/>
      <c r="CN9" s="1"/>
      <c r="CO9" s="31"/>
      <c r="CP9" s="2"/>
      <c r="CQ9" s="2"/>
      <c r="CR9" s="2"/>
      <c r="CS9" s="2"/>
      <c r="CT9" s="2"/>
      <c r="CU9" s="1"/>
      <c r="CV9" s="18"/>
      <c r="CW9" s="18"/>
      <c r="CX9" s="1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</row>
    <row r="10" spans="2:172" ht="15.75">
      <c r="B10" s="47"/>
      <c r="C10" s="56" t="s">
        <v>40</v>
      </c>
      <c r="D10" s="85">
        <v>1071</v>
      </c>
      <c r="E10" s="85">
        <v>1071</v>
      </c>
      <c r="F10" s="56" t="s">
        <v>41</v>
      </c>
      <c r="G10" s="56"/>
      <c r="H10" s="56"/>
      <c r="I10" s="48"/>
      <c r="J10" s="48"/>
      <c r="K10" s="48"/>
      <c r="L10" s="48"/>
      <c r="M10" s="49"/>
      <c r="R10" s="31"/>
      <c r="S10" s="31"/>
      <c r="T10" s="31"/>
      <c r="U10" s="2"/>
      <c r="V10" s="2"/>
      <c r="W10" s="2"/>
      <c r="X10" s="2"/>
      <c r="Y10" s="2"/>
      <c r="Z10" s="2"/>
      <c r="AA10" s="1"/>
      <c r="AB10" s="33"/>
      <c r="AC10" s="32"/>
      <c r="AD10" s="31"/>
      <c r="AE10" s="31"/>
      <c r="AF10" s="31"/>
      <c r="AG10" s="2"/>
      <c r="AH10" s="2"/>
      <c r="AI10" s="2"/>
      <c r="AJ10" s="2"/>
      <c r="AK10" s="2"/>
      <c r="AL10" s="2"/>
      <c r="AM10" s="1"/>
      <c r="AN10" s="33"/>
      <c r="AO10" s="32"/>
      <c r="AP10" s="31"/>
      <c r="AQ10" s="31"/>
      <c r="AR10" s="31"/>
      <c r="AS10" s="2"/>
      <c r="AT10" s="2"/>
      <c r="AU10" s="2"/>
      <c r="AV10" s="2"/>
      <c r="AW10" s="2"/>
      <c r="AX10" s="2"/>
      <c r="AY10" s="1"/>
      <c r="AZ10" s="33"/>
      <c r="BA10" s="32"/>
      <c r="BB10" s="31"/>
      <c r="BC10" s="31"/>
      <c r="BD10" s="31"/>
      <c r="BE10" s="2"/>
      <c r="BF10" s="2"/>
      <c r="BG10" s="2"/>
      <c r="BH10" s="2"/>
      <c r="BI10" s="2"/>
      <c r="BJ10" s="2"/>
      <c r="BK10" s="1"/>
      <c r="BL10" s="33"/>
      <c r="BM10" s="32"/>
      <c r="BN10" s="31"/>
      <c r="BO10" s="31"/>
      <c r="BP10" s="31"/>
      <c r="BQ10" s="2"/>
      <c r="BR10" s="2"/>
      <c r="BS10" s="2"/>
      <c r="BT10" s="2"/>
      <c r="BU10" s="2"/>
      <c r="BV10" s="2"/>
      <c r="BW10" s="1"/>
      <c r="BX10" s="33"/>
      <c r="BY10" s="32"/>
      <c r="BZ10" s="31"/>
      <c r="CA10" s="31"/>
      <c r="CB10" s="31"/>
      <c r="CC10" s="2"/>
      <c r="CD10" s="2"/>
      <c r="CE10" s="2"/>
      <c r="CF10" s="2"/>
      <c r="CG10" s="2"/>
      <c r="CH10" s="2"/>
      <c r="CI10" s="1"/>
      <c r="CJ10" s="33"/>
      <c r="CK10" s="32"/>
      <c r="CL10" s="31"/>
      <c r="CM10" s="31"/>
      <c r="CN10" s="31"/>
      <c r="CO10" s="2"/>
      <c r="CP10" s="2"/>
      <c r="CQ10" s="2"/>
      <c r="CR10" s="2"/>
      <c r="CS10" s="2"/>
      <c r="CT10" s="2"/>
      <c r="CU10" s="1"/>
      <c r="CV10" s="33"/>
      <c r="CW10" s="32"/>
      <c r="CX10" s="31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</row>
    <row r="11" spans="2:172" ht="15.75">
      <c r="B11" s="47"/>
      <c r="C11" s="56" t="s">
        <v>20</v>
      </c>
      <c r="D11" s="57">
        <f>D10/1021.5*100-100</f>
        <v>4.845814977973561</v>
      </c>
      <c r="E11" s="53"/>
      <c r="F11" s="48"/>
      <c r="G11" s="48"/>
      <c r="H11" s="48"/>
      <c r="I11" s="48"/>
      <c r="J11" s="48"/>
      <c r="K11" s="48"/>
      <c r="L11" s="48"/>
      <c r="M11" s="49"/>
      <c r="R11" s="2"/>
      <c r="S11" s="2"/>
      <c r="T11" s="2"/>
      <c r="U11" s="2"/>
      <c r="V11" s="2"/>
      <c r="W11" s="2"/>
      <c r="X11" s="2"/>
      <c r="Y11" s="2"/>
      <c r="Z11" s="2"/>
      <c r="AA11" s="2"/>
      <c r="AB11" s="19"/>
      <c r="AC11" s="19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19"/>
      <c r="AO11" s="19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9"/>
      <c r="BA11" s="19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19"/>
      <c r="BM11" s="19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19"/>
      <c r="BY11" s="19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19"/>
      <c r="CK11" s="19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19"/>
      <c r="CW11" s="19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</row>
    <row r="12" spans="2:172" ht="15.75">
      <c r="B12" s="47"/>
      <c r="C12" s="48"/>
      <c r="D12" s="53"/>
      <c r="E12" s="84">
        <f>D10*0.155</f>
        <v>166.005</v>
      </c>
      <c r="F12" s="48" t="s">
        <v>42</v>
      </c>
      <c r="G12" s="48"/>
      <c r="H12" s="48"/>
      <c r="I12" s="48"/>
      <c r="J12" s="48"/>
      <c r="K12" s="48"/>
      <c r="L12" s="48"/>
      <c r="M12" s="49"/>
      <c r="R12" s="2"/>
      <c r="S12" s="2"/>
      <c r="T12" s="2"/>
      <c r="U12" s="2"/>
      <c r="V12" s="2"/>
      <c r="W12" s="2"/>
      <c r="X12" s="2"/>
      <c r="Y12" s="2"/>
      <c r="Z12" s="2"/>
      <c r="AA12" s="2"/>
      <c r="AB12" s="19"/>
      <c r="AC12" s="19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19"/>
      <c r="AO12" s="19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19"/>
      <c r="BA12" s="19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19"/>
      <c r="BM12" s="19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19"/>
      <c r="BY12" s="19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19"/>
      <c r="CK12" s="19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19"/>
      <c r="CW12" s="19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</row>
    <row r="13" spans="2:172" ht="15.75">
      <c r="B13" s="47"/>
      <c r="C13" s="48"/>
      <c r="D13" s="53"/>
      <c r="E13" s="84">
        <f>D10*0.02</f>
        <v>21.42</v>
      </c>
      <c r="F13" s="48" t="s">
        <v>29</v>
      </c>
      <c r="G13" s="48"/>
      <c r="H13" s="48"/>
      <c r="I13" s="48"/>
      <c r="J13" s="48"/>
      <c r="K13" s="48"/>
      <c r="L13" s="48"/>
      <c r="M13" s="49"/>
      <c r="R13" s="40"/>
      <c r="S13" s="40"/>
      <c r="T13" s="40"/>
      <c r="U13" s="40"/>
      <c r="V13" s="2"/>
      <c r="W13" s="2"/>
      <c r="X13" s="2"/>
      <c r="Y13" s="2"/>
      <c r="Z13" s="2"/>
      <c r="AA13" s="2"/>
      <c r="AB13" s="19"/>
      <c r="AC13" s="39"/>
      <c r="AD13" s="40"/>
      <c r="AE13" s="40"/>
      <c r="AF13" s="40"/>
      <c r="AG13" s="40"/>
      <c r="AH13" s="2"/>
      <c r="AI13" s="2"/>
      <c r="AJ13" s="2"/>
      <c r="AK13" s="2"/>
      <c r="AL13" s="2"/>
      <c r="AM13" s="2"/>
      <c r="AN13" s="19"/>
      <c r="AO13" s="39"/>
      <c r="AP13" s="40"/>
      <c r="AQ13" s="40"/>
      <c r="AR13" s="40"/>
      <c r="AS13" s="40"/>
      <c r="AT13" s="2"/>
      <c r="AU13" s="2"/>
      <c r="AV13" s="2"/>
      <c r="AW13" s="2"/>
      <c r="AX13" s="2"/>
      <c r="AY13" s="2"/>
      <c r="AZ13" s="19"/>
      <c r="BA13" s="39"/>
      <c r="BB13" s="40"/>
      <c r="BC13" s="40"/>
      <c r="BD13" s="40"/>
      <c r="BE13" s="40"/>
      <c r="BF13" s="2"/>
      <c r="BG13" s="2"/>
      <c r="BH13" s="2"/>
      <c r="BI13" s="2"/>
      <c r="BJ13" s="2"/>
      <c r="BK13" s="2"/>
      <c r="BL13" s="19"/>
      <c r="BM13" s="39"/>
      <c r="BN13" s="40"/>
      <c r="BO13" s="40"/>
      <c r="BP13" s="40"/>
      <c r="BQ13" s="40"/>
      <c r="BR13" s="2"/>
      <c r="BS13" s="2"/>
      <c r="BT13" s="2"/>
      <c r="BU13" s="2"/>
      <c r="BV13" s="2"/>
      <c r="BW13" s="2"/>
      <c r="BX13" s="19"/>
      <c r="BY13" s="39"/>
      <c r="BZ13" s="40"/>
      <c r="CA13" s="40"/>
      <c r="CB13" s="40"/>
      <c r="CC13" s="40"/>
      <c r="CD13" s="2"/>
      <c r="CE13" s="2"/>
      <c r="CF13" s="2"/>
      <c r="CG13" s="2"/>
      <c r="CH13" s="2"/>
      <c r="CI13" s="2"/>
      <c r="CJ13" s="19"/>
      <c r="CK13" s="39"/>
      <c r="CL13" s="40"/>
      <c r="CM13" s="40"/>
      <c r="CN13" s="40"/>
      <c r="CO13" s="40"/>
      <c r="CP13" s="2"/>
      <c r="CQ13" s="2"/>
      <c r="CR13" s="2"/>
      <c r="CS13" s="2"/>
      <c r="CT13" s="2"/>
      <c r="CU13" s="2"/>
      <c r="CV13" s="19"/>
      <c r="CW13" s="39"/>
      <c r="CX13" s="40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</row>
    <row r="14" spans="2:172" ht="15.75">
      <c r="B14" s="47"/>
      <c r="C14" s="48"/>
      <c r="D14" s="53"/>
      <c r="E14" s="84">
        <f>E12+E13</f>
        <v>187.425</v>
      </c>
      <c r="F14" s="58" t="s">
        <v>30</v>
      </c>
      <c r="G14" s="58"/>
      <c r="H14" s="58"/>
      <c r="I14" s="58"/>
      <c r="J14" s="48"/>
      <c r="K14" s="48"/>
      <c r="L14" s="48"/>
      <c r="M14" s="49"/>
      <c r="R14" s="28"/>
      <c r="S14" s="2"/>
      <c r="T14" s="2"/>
      <c r="U14" s="2"/>
      <c r="V14" s="2"/>
      <c r="W14" s="2"/>
      <c r="X14" s="2"/>
      <c r="Y14" s="2"/>
      <c r="Z14" s="2"/>
      <c r="AA14" s="2"/>
      <c r="AB14" s="19"/>
      <c r="AC14" s="19"/>
      <c r="AD14" s="28"/>
      <c r="AE14" s="2"/>
      <c r="AF14" s="2"/>
      <c r="AG14" s="2"/>
      <c r="AH14" s="2"/>
      <c r="AI14" s="2"/>
      <c r="AJ14" s="2"/>
      <c r="AK14" s="2"/>
      <c r="AL14" s="2"/>
      <c r="AM14" s="2"/>
      <c r="AN14" s="19"/>
      <c r="AO14" s="19"/>
      <c r="AP14" s="28"/>
      <c r="AQ14" s="2"/>
      <c r="AR14" s="2"/>
      <c r="AS14" s="2"/>
      <c r="AT14" s="2"/>
      <c r="AU14" s="2"/>
      <c r="AV14" s="2"/>
      <c r="AW14" s="2"/>
      <c r="AX14" s="2"/>
      <c r="AY14" s="2"/>
      <c r="AZ14" s="19"/>
      <c r="BA14" s="19"/>
      <c r="BB14" s="28"/>
      <c r="BC14" s="2"/>
      <c r="BD14" s="2"/>
      <c r="BE14" s="2"/>
      <c r="BF14" s="2"/>
      <c r="BG14" s="2"/>
      <c r="BH14" s="2"/>
      <c r="BI14" s="2"/>
      <c r="BJ14" s="2"/>
      <c r="BK14" s="2"/>
      <c r="BL14" s="19"/>
      <c r="BM14" s="19"/>
      <c r="BN14" s="28"/>
      <c r="BO14" s="2"/>
      <c r="BP14" s="2"/>
      <c r="BQ14" s="2"/>
      <c r="BR14" s="2"/>
      <c r="BS14" s="2"/>
      <c r="BT14" s="2"/>
      <c r="BU14" s="2"/>
      <c r="BV14" s="2"/>
      <c r="BW14" s="2"/>
      <c r="BX14" s="19"/>
      <c r="BY14" s="19"/>
      <c r="BZ14" s="28"/>
      <c r="CA14" s="2"/>
      <c r="CB14" s="2"/>
      <c r="CC14" s="2"/>
      <c r="CD14" s="2"/>
      <c r="CE14" s="2"/>
      <c r="CF14" s="2"/>
      <c r="CG14" s="2"/>
      <c r="CH14" s="2"/>
      <c r="CI14" s="2"/>
      <c r="CJ14" s="19"/>
      <c r="CK14" s="19"/>
      <c r="CL14" s="28"/>
      <c r="CM14" s="2"/>
      <c r="CN14" s="2"/>
      <c r="CO14" s="2"/>
      <c r="CP14" s="2"/>
      <c r="CQ14" s="2"/>
      <c r="CR14" s="2"/>
      <c r="CS14" s="2"/>
      <c r="CT14" s="2"/>
      <c r="CU14" s="2"/>
      <c r="CV14" s="19"/>
      <c r="CW14" s="19"/>
      <c r="CX14" s="28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</row>
    <row r="15" spans="2:172" ht="15.75">
      <c r="B15" s="47"/>
      <c r="C15" s="48" t="s">
        <v>23</v>
      </c>
      <c r="D15" s="84">
        <f>D10*0.14</f>
        <v>149.94000000000003</v>
      </c>
      <c r="E15" s="53"/>
      <c r="F15" s="59"/>
      <c r="G15" s="48" t="s">
        <v>31</v>
      </c>
      <c r="H15" s="48"/>
      <c r="I15" s="48"/>
      <c r="J15" s="48"/>
      <c r="K15" s="48"/>
      <c r="L15" s="48"/>
      <c r="M15" s="49"/>
      <c r="R15" s="43"/>
      <c r="S15" s="2"/>
      <c r="T15" s="2"/>
      <c r="U15" s="2"/>
      <c r="V15" s="2"/>
      <c r="W15" s="2"/>
      <c r="X15" s="2"/>
      <c r="Y15" s="2"/>
      <c r="Z15" s="2"/>
      <c r="AA15" s="2"/>
      <c r="AB15" s="19"/>
      <c r="AC15" s="19"/>
      <c r="AD15" s="43"/>
      <c r="AE15" s="2"/>
      <c r="AF15" s="2"/>
      <c r="AG15" s="2"/>
      <c r="AH15" s="2"/>
      <c r="AI15" s="2"/>
      <c r="AJ15" s="2"/>
      <c r="AK15" s="2"/>
      <c r="AL15" s="2"/>
      <c r="AM15" s="2"/>
      <c r="AN15" s="19"/>
      <c r="AO15" s="19"/>
      <c r="AP15" s="43"/>
      <c r="AQ15" s="2"/>
      <c r="AR15" s="2"/>
      <c r="AS15" s="2"/>
      <c r="AT15" s="2"/>
      <c r="AU15" s="2"/>
      <c r="AV15" s="2"/>
      <c r="AW15" s="2"/>
      <c r="AX15" s="2"/>
      <c r="AY15" s="2"/>
      <c r="AZ15" s="19"/>
      <c r="BA15" s="19"/>
      <c r="BB15" s="43"/>
      <c r="BC15" s="2"/>
      <c r="BD15" s="2"/>
      <c r="BE15" s="2"/>
      <c r="BF15" s="2"/>
      <c r="BG15" s="2"/>
      <c r="BH15" s="2"/>
      <c r="BI15" s="2"/>
      <c r="BJ15" s="2"/>
      <c r="BK15" s="2"/>
      <c r="BL15" s="19"/>
      <c r="BM15" s="19"/>
      <c r="BN15" s="43"/>
      <c r="BO15" s="2"/>
      <c r="BP15" s="2"/>
      <c r="BQ15" s="2"/>
      <c r="BR15" s="2"/>
      <c r="BS15" s="2"/>
      <c r="BT15" s="2"/>
      <c r="BU15" s="2"/>
      <c r="BV15" s="2"/>
      <c r="BW15" s="2"/>
      <c r="BX15" s="19"/>
      <c r="BY15" s="19"/>
      <c r="BZ15" s="43"/>
      <c r="CA15" s="2"/>
      <c r="CB15" s="2"/>
      <c r="CC15" s="2"/>
      <c r="CD15" s="2"/>
      <c r="CE15" s="2"/>
      <c r="CF15" s="2"/>
      <c r="CG15" s="2"/>
      <c r="CH15" s="2"/>
      <c r="CI15" s="2"/>
      <c r="CJ15" s="19"/>
      <c r="CK15" s="19"/>
      <c r="CL15" s="43"/>
      <c r="CM15" s="2"/>
      <c r="CN15" s="2"/>
      <c r="CO15" s="2"/>
      <c r="CP15" s="2"/>
      <c r="CQ15" s="2"/>
      <c r="CR15" s="2"/>
      <c r="CS15" s="2"/>
      <c r="CT15" s="2"/>
      <c r="CU15" s="2"/>
      <c r="CV15" s="19"/>
      <c r="CW15" s="19"/>
      <c r="CX15" s="43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</row>
    <row r="16" spans="2:172" ht="15.75">
      <c r="B16" s="47"/>
      <c r="C16" s="48" t="s">
        <v>24</v>
      </c>
      <c r="D16" s="84">
        <f>D10*0.01</f>
        <v>10.71</v>
      </c>
      <c r="E16" s="53"/>
      <c r="F16" s="84">
        <f>(E10-D10)*0.01</f>
        <v>0</v>
      </c>
      <c r="G16" s="48" t="s">
        <v>32</v>
      </c>
      <c r="H16" s="48"/>
      <c r="I16" s="48"/>
      <c r="J16" s="48"/>
      <c r="K16" s="48"/>
      <c r="L16" s="48"/>
      <c r="M16" s="49"/>
      <c r="R16" s="28"/>
      <c r="S16" s="40"/>
      <c r="T16" s="40"/>
      <c r="U16" s="40"/>
      <c r="V16" s="40"/>
      <c r="W16" s="2"/>
      <c r="X16" s="2"/>
      <c r="Y16" s="2"/>
      <c r="Z16" s="2"/>
      <c r="AA16" s="2"/>
      <c r="AB16" s="19"/>
      <c r="AC16" s="19"/>
      <c r="AD16" s="28"/>
      <c r="AE16" s="40"/>
      <c r="AF16" s="40"/>
      <c r="AG16" s="40"/>
      <c r="AH16" s="40"/>
      <c r="AI16" s="2"/>
      <c r="AJ16" s="2"/>
      <c r="AK16" s="2"/>
      <c r="AL16" s="2"/>
      <c r="AM16" s="2"/>
      <c r="AN16" s="19"/>
      <c r="AO16" s="19"/>
      <c r="AP16" s="28"/>
      <c r="AQ16" s="40"/>
      <c r="AR16" s="40"/>
      <c r="AS16" s="40"/>
      <c r="AT16" s="40"/>
      <c r="AU16" s="2"/>
      <c r="AV16" s="2"/>
      <c r="AW16" s="2"/>
      <c r="AX16" s="2"/>
      <c r="AY16" s="2"/>
      <c r="AZ16" s="19"/>
      <c r="BA16" s="19"/>
      <c r="BB16" s="28"/>
      <c r="BC16" s="40"/>
      <c r="BD16" s="40"/>
      <c r="BE16" s="40"/>
      <c r="BF16" s="40"/>
      <c r="BG16" s="2"/>
      <c r="BH16" s="2"/>
      <c r="BI16" s="2"/>
      <c r="BJ16" s="2"/>
      <c r="BK16" s="2"/>
      <c r="BL16" s="19"/>
      <c r="BM16" s="19"/>
      <c r="BN16" s="28"/>
      <c r="BO16" s="40"/>
      <c r="BP16" s="40"/>
      <c r="BQ16" s="40"/>
      <c r="BR16" s="40"/>
      <c r="BS16" s="2"/>
      <c r="BT16" s="2"/>
      <c r="BU16" s="2"/>
      <c r="BV16" s="2"/>
      <c r="BW16" s="2"/>
      <c r="BX16" s="19"/>
      <c r="BY16" s="19"/>
      <c r="BZ16" s="28"/>
      <c r="CA16" s="40"/>
      <c r="CB16" s="40"/>
      <c r="CC16" s="40"/>
      <c r="CD16" s="40"/>
      <c r="CE16" s="2"/>
      <c r="CF16" s="2"/>
      <c r="CG16" s="2"/>
      <c r="CH16" s="2"/>
      <c r="CI16" s="2"/>
      <c r="CJ16" s="19"/>
      <c r="CK16" s="19"/>
      <c r="CL16" s="28"/>
      <c r="CM16" s="40"/>
      <c r="CN16" s="40"/>
      <c r="CO16" s="40"/>
      <c r="CP16" s="40"/>
      <c r="CQ16" s="2"/>
      <c r="CR16" s="2"/>
      <c r="CS16" s="2"/>
      <c r="CT16" s="2"/>
      <c r="CU16" s="2"/>
      <c r="CV16" s="19"/>
      <c r="CW16" s="19"/>
      <c r="CX16" s="28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</row>
    <row r="17" spans="2:172" ht="15.75">
      <c r="B17" s="47"/>
      <c r="C17" s="48"/>
      <c r="D17" s="53"/>
      <c r="E17" s="53"/>
      <c r="F17" s="84">
        <f>F15+F16</f>
        <v>0</v>
      </c>
      <c r="G17" s="58" t="s">
        <v>4</v>
      </c>
      <c r="H17" s="58"/>
      <c r="I17" s="58"/>
      <c r="J17" s="58"/>
      <c r="K17" s="48"/>
      <c r="L17" s="48"/>
      <c r="M17" s="49"/>
      <c r="R17" s="43"/>
      <c r="S17" s="2"/>
      <c r="T17" s="2"/>
      <c r="U17" s="2"/>
      <c r="V17" s="2"/>
      <c r="W17" s="2"/>
      <c r="X17" s="2"/>
      <c r="Y17" s="2"/>
      <c r="Z17" s="2"/>
      <c r="AA17" s="2"/>
      <c r="AB17" s="19"/>
      <c r="AC17" s="19"/>
      <c r="AD17" s="43"/>
      <c r="AE17" s="2"/>
      <c r="AF17" s="2"/>
      <c r="AG17" s="2"/>
      <c r="AH17" s="2"/>
      <c r="AI17" s="2"/>
      <c r="AJ17" s="2"/>
      <c r="AK17" s="2"/>
      <c r="AL17" s="2"/>
      <c r="AM17" s="2"/>
      <c r="AN17" s="19"/>
      <c r="AO17" s="19"/>
      <c r="AP17" s="43"/>
      <c r="AQ17" s="2"/>
      <c r="AR17" s="2"/>
      <c r="AS17" s="2"/>
      <c r="AT17" s="2"/>
      <c r="AU17" s="2"/>
      <c r="AV17" s="2"/>
      <c r="AW17" s="2"/>
      <c r="AX17" s="2"/>
      <c r="AY17" s="2"/>
      <c r="AZ17" s="19"/>
      <c r="BA17" s="19"/>
      <c r="BB17" s="43"/>
      <c r="BC17" s="2"/>
      <c r="BD17" s="2"/>
      <c r="BE17" s="2"/>
      <c r="BF17" s="2"/>
      <c r="BG17" s="2"/>
      <c r="BH17" s="2"/>
      <c r="BI17" s="2"/>
      <c r="BJ17" s="2"/>
      <c r="BK17" s="2"/>
      <c r="BL17" s="19"/>
      <c r="BM17" s="19"/>
      <c r="BN17" s="43"/>
      <c r="BO17" s="2"/>
      <c r="BP17" s="2"/>
      <c r="BQ17" s="2"/>
      <c r="BR17" s="2"/>
      <c r="BS17" s="2"/>
      <c r="BT17" s="2"/>
      <c r="BU17" s="2"/>
      <c r="BV17" s="2"/>
      <c r="BW17" s="2"/>
      <c r="BX17" s="19"/>
      <c r="BY17" s="19"/>
      <c r="BZ17" s="43"/>
      <c r="CA17" s="2"/>
      <c r="CB17" s="2"/>
      <c r="CC17" s="2"/>
      <c r="CD17" s="2"/>
      <c r="CE17" s="2"/>
      <c r="CF17" s="2"/>
      <c r="CG17" s="2"/>
      <c r="CH17" s="2"/>
      <c r="CI17" s="2"/>
      <c r="CJ17" s="19"/>
      <c r="CK17" s="19"/>
      <c r="CL17" s="43"/>
      <c r="CM17" s="2"/>
      <c r="CN17" s="2"/>
      <c r="CO17" s="2"/>
      <c r="CP17" s="2"/>
      <c r="CQ17" s="2"/>
      <c r="CR17" s="2"/>
      <c r="CS17" s="2"/>
      <c r="CT17" s="2"/>
      <c r="CU17" s="2"/>
      <c r="CV17" s="19"/>
      <c r="CW17" s="19"/>
      <c r="CX17" s="43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</row>
    <row r="18" spans="2:172" ht="15.75">
      <c r="B18" s="47"/>
      <c r="C18" s="48"/>
      <c r="D18" s="53"/>
      <c r="E18" s="53"/>
      <c r="F18" s="84">
        <f>(E10-D10)*0.02</f>
        <v>0</v>
      </c>
      <c r="G18" s="48" t="s">
        <v>35</v>
      </c>
      <c r="H18" s="48"/>
      <c r="I18" s="48"/>
      <c r="J18" s="60"/>
      <c r="K18" s="48"/>
      <c r="L18" s="48"/>
      <c r="M18" s="49"/>
      <c r="R18" s="28"/>
      <c r="S18" s="2"/>
      <c r="T18" s="2"/>
      <c r="U18" s="2"/>
      <c r="V18" s="2"/>
      <c r="W18" s="2"/>
      <c r="X18" s="2"/>
      <c r="Y18" s="2"/>
      <c r="Z18" s="2"/>
      <c r="AA18" s="31"/>
      <c r="AB18" s="32"/>
      <c r="AC18" s="19"/>
      <c r="AD18" s="28"/>
      <c r="AE18" s="2"/>
      <c r="AF18" s="2"/>
      <c r="AG18" s="2"/>
      <c r="AH18" s="2"/>
      <c r="AI18" s="2"/>
      <c r="AJ18" s="2"/>
      <c r="AK18" s="2"/>
      <c r="AL18" s="2"/>
      <c r="AM18" s="31"/>
      <c r="AN18" s="32"/>
      <c r="AO18" s="19"/>
      <c r="AP18" s="28"/>
      <c r="AQ18" s="2"/>
      <c r="AR18" s="2"/>
      <c r="AS18" s="2"/>
      <c r="AT18" s="2"/>
      <c r="AU18" s="2"/>
      <c r="AV18" s="2"/>
      <c r="AW18" s="2"/>
      <c r="AX18" s="2"/>
      <c r="AY18" s="31"/>
      <c r="AZ18" s="32"/>
      <c r="BA18" s="19"/>
      <c r="BB18" s="28"/>
      <c r="BC18" s="2"/>
      <c r="BD18" s="2"/>
      <c r="BE18" s="2"/>
      <c r="BF18" s="2"/>
      <c r="BG18" s="2"/>
      <c r="BH18" s="2"/>
      <c r="BI18" s="2"/>
      <c r="BJ18" s="2"/>
      <c r="BK18" s="31"/>
      <c r="BL18" s="32"/>
      <c r="BM18" s="19"/>
      <c r="BN18" s="28"/>
      <c r="BO18" s="2"/>
      <c r="BP18" s="2"/>
      <c r="BQ18" s="2"/>
      <c r="BR18" s="2"/>
      <c r="BS18" s="2"/>
      <c r="BT18" s="2"/>
      <c r="BU18" s="2"/>
      <c r="BV18" s="2"/>
      <c r="BW18" s="31"/>
      <c r="BX18" s="32"/>
      <c r="BY18" s="19"/>
      <c r="BZ18" s="28"/>
      <c r="CA18" s="2"/>
      <c r="CB18" s="2"/>
      <c r="CC18" s="2"/>
      <c r="CD18" s="2"/>
      <c r="CE18" s="2"/>
      <c r="CF18" s="2"/>
      <c r="CG18" s="2"/>
      <c r="CH18" s="2"/>
      <c r="CI18" s="31"/>
      <c r="CJ18" s="32"/>
      <c r="CK18" s="19"/>
      <c r="CL18" s="28"/>
      <c r="CM18" s="2"/>
      <c r="CN18" s="2"/>
      <c r="CO18" s="2"/>
      <c r="CP18" s="2"/>
      <c r="CQ18" s="2"/>
      <c r="CR18" s="2"/>
      <c r="CS18" s="2"/>
      <c r="CT18" s="2"/>
      <c r="CU18" s="31"/>
      <c r="CV18" s="32"/>
      <c r="CW18" s="19"/>
      <c r="CX18" s="28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</row>
    <row r="19" spans="2:172" ht="15.75">
      <c r="B19" s="47"/>
      <c r="C19" s="48" t="s">
        <v>25</v>
      </c>
      <c r="D19" s="84">
        <f>D15+D16</f>
        <v>160.65000000000003</v>
      </c>
      <c r="E19" s="53"/>
      <c r="F19" s="84">
        <f>E14+F17+F18</f>
        <v>187.425</v>
      </c>
      <c r="G19" s="48" t="s">
        <v>5</v>
      </c>
      <c r="H19" s="48"/>
      <c r="I19" s="48"/>
      <c r="J19" s="48"/>
      <c r="K19" s="48"/>
      <c r="L19" s="48"/>
      <c r="M19" s="49"/>
      <c r="R19" s="29"/>
      <c r="S19" s="1"/>
      <c r="T19" s="1"/>
      <c r="U19" s="2"/>
      <c r="V19" s="2"/>
      <c r="W19" s="2"/>
      <c r="X19" s="2"/>
      <c r="Y19" s="2"/>
      <c r="Z19" s="2"/>
      <c r="AA19" s="31"/>
      <c r="AB19" s="32"/>
      <c r="AC19" s="19"/>
      <c r="AD19" s="29"/>
      <c r="AE19" s="1"/>
      <c r="AF19" s="1"/>
      <c r="AG19" s="2"/>
      <c r="AH19" s="2"/>
      <c r="AI19" s="2"/>
      <c r="AJ19" s="2"/>
      <c r="AK19" s="2"/>
      <c r="AL19" s="2"/>
      <c r="AM19" s="31"/>
      <c r="AN19" s="32"/>
      <c r="AO19" s="19"/>
      <c r="AP19" s="29"/>
      <c r="AQ19" s="1"/>
      <c r="AR19" s="1"/>
      <c r="AS19" s="2"/>
      <c r="AT19" s="2"/>
      <c r="AU19" s="2"/>
      <c r="AV19" s="2"/>
      <c r="AW19" s="2"/>
      <c r="AX19" s="2"/>
      <c r="AY19" s="31"/>
      <c r="AZ19" s="32"/>
      <c r="BA19" s="19"/>
      <c r="BB19" s="29"/>
      <c r="BC19" s="1"/>
      <c r="BD19" s="1"/>
      <c r="BE19" s="2"/>
      <c r="BF19" s="2"/>
      <c r="BG19" s="2"/>
      <c r="BH19" s="2"/>
      <c r="BI19" s="2"/>
      <c r="BJ19" s="2"/>
      <c r="BK19" s="31"/>
      <c r="BL19" s="32"/>
      <c r="BM19" s="19"/>
      <c r="BN19" s="29"/>
      <c r="BO19" s="1"/>
      <c r="BP19" s="1"/>
      <c r="BQ19" s="2"/>
      <c r="BR19" s="2"/>
      <c r="BS19" s="2"/>
      <c r="BT19" s="2"/>
      <c r="BU19" s="2"/>
      <c r="BV19" s="2"/>
      <c r="BW19" s="31"/>
      <c r="BX19" s="32"/>
      <c r="BY19" s="19"/>
      <c r="BZ19" s="29"/>
      <c r="CA19" s="1"/>
      <c r="CB19" s="1"/>
      <c r="CC19" s="2"/>
      <c r="CD19" s="2"/>
      <c r="CE19" s="2"/>
      <c r="CF19" s="2"/>
      <c r="CG19" s="2"/>
      <c r="CH19" s="2"/>
      <c r="CI19" s="31"/>
      <c r="CJ19" s="32"/>
      <c r="CK19" s="19"/>
      <c r="CL19" s="29"/>
      <c r="CM19" s="1"/>
      <c r="CN19" s="1"/>
      <c r="CO19" s="2"/>
      <c r="CP19" s="2"/>
      <c r="CQ19" s="2"/>
      <c r="CR19" s="2"/>
      <c r="CS19" s="2"/>
      <c r="CT19" s="2"/>
      <c r="CU19" s="31"/>
      <c r="CV19" s="32"/>
      <c r="CW19" s="19"/>
      <c r="CX19" s="29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</row>
    <row r="20" spans="2:172" ht="15.75">
      <c r="B20" s="47"/>
      <c r="C20" s="48"/>
      <c r="D20" s="84"/>
      <c r="E20" s="53"/>
      <c r="F20" s="61"/>
      <c r="G20" s="56"/>
      <c r="H20" s="56"/>
      <c r="I20" s="48"/>
      <c r="J20" s="48"/>
      <c r="K20" s="48"/>
      <c r="L20" s="48"/>
      <c r="M20" s="49"/>
      <c r="R20" s="2"/>
      <c r="S20" s="2"/>
      <c r="T20" s="2"/>
      <c r="U20" s="2"/>
      <c r="V20" s="2"/>
      <c r="W20" s="2"/>
      <c r="X20" s="2"/>
      <c r="Y20" s="2"/>
      <c r="Z20" s="2"/>
      <c r="AA20" s="31"/>
      <c r="AB20" s="32"/>
      <c r="AC20" s="19"/>
      <c r="AD20" s="2"/>
      <c r="AE20" s="2"/>
      <c r="AF20" s="2"/>
      <c r="AG20" s="2"/>
      <c r="AH20" s="2"/>
      <c r="AI20" s="2"/>
      <c r="AJ20" s="2"/>
      <c r="AK20" s="2"/>
      <c r="AL20" s="2"/>
      <c r="AM20" s="31"/>
      <c r="AN20" s="32"/>
      <c r="AO20" s="19"/>
      <c r="AP20" s="2"/>
      <c r="AQ20" s="2"/>
      <c r="AR20" s="2"/>
      <c r="AS20" s="2"/>
      <c r="AT20" s="2"/>
      <c r="AU20" s="2"/>
      <c r="AV20" s="2"/>
      <c r="AW20" s="2"/>
      <c r="AX20" s="2"/>
      <c r="AY20" s="31"/>
      <c r="AZ20" s="32"/>
      <c r="BA20" s="19"/>
      <c r="BB20" s="2"/>
      <c r="BC20" s="2"/>
      <c r="BD20" s="2"/>
      <c r="BE20" s="2"/>
      <c r="BF20" s="2"/>
      <c r="BG20" s="2"/>
      <c r="BH20" s="2"/>
      <c r="BI20" s="2"/>
      <c r="BJ20" s="2"/>
      <c r="BK20" s="31"/>
      <c r="BL20" s="32"/>
      <c r="BM20" s="19"/>
      <c r="BN20" s="2"/>
      <c r="BO20" s="2"/>
      <c r="BP20" s="2"/>
      <c r="BQ20" s="2"/>
      <c r="BR20" s="2"/>
      <c r="BS20" s="2"/>
      <c r="BT20" s="2"/>
      <c r="BU20" s="2"/>
      <c r="BV20" s="2"/>
      <c r="BW20" s="31"/>
      <c r="BX20" s="32"/>
      <c r="BY20" s="19"/>
      <c r="BZ20" s="2"/>
      <c r="CA20" s="2"/>
      <c r="CB20" s="2"/>
      <c r="CC20" s="2"/>
      <c r="CD20" s="2"/>
      <c r="CE20" s="2"/>
      <c r="CF20" s="2"/>
      <c r="CG20" s="2"/>
      <c r="CH20" s="2"/>
      <c r="CI20" s="31"/>
      <c r="CJ20" s="32"/>
      <c r="CK20" s="19"/>
      <c r="CL20" s="2"/>
      <c r="CM20" s="2"/>
      <c r="CN20" s="2"/>
      <c r="CO20" s="2"/>
      <c r="CP20" s="2"/>
      <c r="CQ20" s="2"/>
      <c r="CR20" s="2"/>
      <c r="CS20" s="2"/>
      <c r="CT20" s="2"/>
      <c r="CU20" s="31"/>
      <c r="CV20" s="32"/>
      <c r="CW20" s="19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</row>
    <row r="21" spans="2:172" ht="15.75">
      <c r="B21" s="47"/>
      <c r="C21" s="48"/>
      <c r="D21" s="84"/>
      <c r="E21" s="53"/>
      <c r="F21" s="60"/>
      <c r="G21" s="48"/>
      <c r="H21" s="48"/>
      <c r="I21" s="48"/>
      <c r="J21" s="48"/>
      <c r="K21" s="48"/>
      <c r="L21" s="48"/>
      <c r="M21" s="49"/>
      <c r="R21" s="18"/>
      <c r="S21" s="1"/>
      <c r="T21" s="1"/>
      <c r="U21" s="1"/>
      <c r="V21" s="1"/>
      <c r="W21" s="31"/>
      <c r="X21" s="31"/>
      <c r="Y21" s="31"/>
      <c r="Z21" s="2"/>
      <c r="AA21" s="2"/>
      <c r="AB21" s="19"/>
      <c r="AC21" s="19"/>
      <c r="AD21" s="18"/>
      <c r="AE21" s="1"/>
      <c r="AF21" s="1"/>
      <c r="AG21" s="1"/>
      <c r="AH21" s="1"/>
      <c r="AI21" s="31"/>
      <c r="AJ21" s="31"/>
      <c r="AK21" s="31"/>
      <c r="AL21" s="2"/>
      <c r="AM21" s="2"/>
      <c r="AN21" s="19"/>
      <c r="AO21" s="19"/>
      <c r="AP21" s="18"/>
      <c r="AQ21" s="1"/>
      <c r="AR21" s="1"/>
      <c r="AS21" s="1"/>
      <c r="AT21" s="1"/>
      <c r="AU21" s="31"/>
      <c r="AV21" s="31"/>
      <c r="AW21" s="31"/>
      <c r="AX21" s="2"/>
      <c r="AY21" s="2"/>
      <c r="AZ21" s="19"/>
      <c r="BA21" s="19"/>
      <c r="BB21" s="18"/>
      <c r="BC21" s="1"/>
      <c r="BD21" s="1"/>
      <c r="BE21" s="1"/>
      <c r="BF21" s="1"/>
      <c r="BG21" s="31"/>
      <c r="BH21" s="31"/>
      <c r="BI21" s="31"/>
      <c r="BJ21" s="2"/>
      <c r="BK21" s="2"/>
      <c r="BL21" s="19"/>
      <c r="BM21" s="19"/>
      <c r="BN21" s="18"/>
      <c r="BO21" s="1"/>
      <c r="BP21" s="1"/>
      <c r="BQ21" s="1"/>
      <c r="BR21" s="1"/>
      <c r="BS21" s="31"/>
      <c r="BT21" s="31"/>
      <c r="BU21" s="31"/>
      <c r="BV21" s="2"/>
      <c r="BW21" s="2"/>
      <c r="BX21" s="19"/>
      <c r="BY21" s="19"/>
      <c r="BZ21" s="18"/>
      <c r="CA21" s="1"/>
      <c r="CB21" s="1"/>
      <c r="CC21" s="1"/>
      <c r="CD21" s="1"/>
      <c r="CE21" s="31"/>
      <c r="CF21" s="31"/>
      <c r="CG21" s="31"/>
      <c r="CH21" s="2"/>
      <c r="CI21" s="2"/>
      <c r="CJ21" s="19"/>
      <c r="CK21" s="19"/>
      <c r="CL21" s="18"/>
      <c r="CM21" s="1"/>
      <c r="CN21" s="1"/>
      <c r="CO21" s="1"/>
      <c r="CP21" s="1"/>
      <c r="CQ21" s="31"/>
      <c r="CR21" s="31"/>
      <c r="CS21" s="31"/>
      <c r="CT21" s="2"/>
      <c r="CU21" s="2"/>
      <c r="CV21" s="19"/>
      <c r="CW21" s="19"/>
      <c r="CX21" s="18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</row>
    <row r="22" spans="2:172" ht="15.75">
      <c r="B22" s="47"/>
      <c r="C22" s="48" t="s">
        <v>51</v>
      </c>
      <c r="D22" s="57">
        <f>D10*7.6/1000</f>
        <v>8.1396</v>
      </c>
      <c r="E22" s="53"/>
      <c r="F22" s="85">
        <f>D10+F19</f>
        <v>1258.425</v>
      </c>
      <c r="G22" s="56" t="s">
        <v>3</v>
      </c>
      <c r="H22" s="56"/>
      <c r="I22" s="56"/>
      <c r="J22" s="56"/>
      <c r="K22" s="48"/>
      <c r="L22" s="48"/>
      <c r="M22" s="49"/>
      <c r="R22" s="18"/>
      <c r="S22" s="1"/>
      <c r="T22" s="1"/>
      <c r="U22" s="1"/>
      <c r="V22" s="1"/>
      <c r="W22" s="31"/>
      <c r="X22" s="31"/>
      <c r="Y22" s="31"/>
      <c r="Z22" s="2"/>
      <c r="AA22" s="2"/>
      <c r="AB22" s="19"/>
      <c r="AC22" s="19"/>
      <c r="AD22" s="18"/>
      <c r="AE22" s="1"/>
      <c r="AF22" s="1"/>
      <c r="AG22" s="1"/>
      <c r="AH22" s="1"/>
      <c r="AI22" s="31"/>
      <c r="AJ22" s="31"/>
      <c r="AK22" s="31"/>
      <c r="AL22" s="2"/>
      <c r="AM22" s="2"/>
      <c r="AN22" s="19"/>
      <c r="AO22" s="19"/>
      <c r="AP22" s="18"/>
      <c r="AQ22" s="1"/>
      <c r="AR22" s="1"/>
      <c r="AS22" s="1"/>
      <c r="AT22" s="1"/>
      <c r="AU22" s="31"/>
      <c r="AV22" s="31"/>
      <c r="AW22" s="31"/>
      <c r="AX22" s="2"/>
      <c r="AY22" s="2"/>
      <c r="AZ22" s="19"/>
      <c r="BA22" s="19"/>
      <c r="BB22" s="18"/>
      <c r="BC22" s="1"/>
      <c r="BD22" s="1"/>
      <c r="BE22" s="1"/>
      <c r="BF22" s="1"/>
      <c r="BG22" s="31"/>
      <c r="BH22" s="31"/>
      <c r="BI22" s="31"/>
      <c r="BJ22" s="2"/>
      <c r="BK22" s="2"/>
      <c r="BL22" s="19"/>
      <c r="BM22" s="19"/>
      <c r="BN22" s="18"/>
      <c r="BO22" s="1"/>
      <c r="BP22" s="1"/>
      <c r="BQ22" s="1"/>
      <c r="BR22" s="1"/>
      <c r="BS22" s="31"/>
      <c r="BT22" s="31"/>
      <c r="BU22" s="31"/>
      <c r="BV22" s="2"/>
      <c r="BW22" s="2"/>
      <c r="BX22" s="19"/>
      <c r="BY22" s="19"/>
      <c r="BZ22" s="18"/>
      <c r="CA22" s="1"/>
      <c r="CB22" s="1"/>
      <c r="CC22" s="1"/>
      <c r="CD22" s="1"/>
      <c r="CE22" s="31"/>
      <c r="CF22" s="31"/>
      <c r="CG22" s="31"/>
      <c r="CH22" s="2"/>
      <c r="CI22" s="2"/>
      <c r="CJ22" s="19"/>
      <c r="CK22" s="19"/>
      <c r="CL22" s="18"/>
      <c r="CM22" s="1"/>
      <c r="CN22" s="1"/>
      <c r="CO22" s="1"/>
      <c r="CP22" s="1"/>
      <c r="CQ22" s="31"/>
      <c r="CR22" s="31"/>
      <c r="CS22" s="31"/>
      <c r="CT22" s="2"/>
      <c r="CU22" s="2"/>
      <c r="CV22" s="19"/>
      <c r="CW22" s="19"/>
      <c r="CX22" s="18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</row>
    <row r="23" spans="2:172" ht="15.75">
      <c r="B23" s="47"/>
      <c r="C23" s="48"/>
      <c r="D23" s="84"/>
      <c r="E23" s="53"/>
      <c r="F23" s="84"/>
      <c r="G23" s="56"/>
      <c r="H23" s="56"/>
      <c r="I23" s="56"/>
      <c r="J23" s="56"/>
      <c r="K23" s="48"/>
      <c r="L23" s="48"/>
      <c r="M23" s="49"/>
      <c r="R23" s="20"/>
      <c r="S23" s="1"/>
      <c r="T23" s="1"/>
      <c r="U23" s="1"/>
      <c r="V23" s="1"/>
      <c r="W23" s="1"/>
      <c r="X23" s="1"/>
      <c r="Y23" s="31"/>
      <c r="Z23" s="2"/>
      <c r="AA23" s="2"/>
      <c r="AB23" s="19"/>
      <c r="AC23" s="19"/>
      <c r="AD23" s="20"/>
      <c r="AE23" s="1"/>
      <c r="AF23" s="1"/>
      <c r="AG23" s="1"/>
      <c r="AH23" s="1"/>
      <c r="AI23" s="1"/>
      <c r="AJ23" s="1"/>
      <c r="AK23" s="31"/>
      <c r="AL23" s="2"/>
      <c r="AM23" s="2"/>
      <c r="AN23" s="19"/>
      <c r="AO23" s="19"/>
      <c r="AP23" s="20"/>
      <c r="AQ23" s="1"/>
      <c r="AR23" s="1"/>
      <c r="AS23" s="1"/>
      <c r="AT23" s="1"/>
      <c r="AU23" s="1"/>
      <c r="AV23" s="1"/>
      <c r="AW23" s="31"/>
      <c r="AX23" s="2"/>
      <c r="AY23" s="2"/>
      <c r="AZ23" s="19"/>
      <c r="BA23" s="19"/>
      <c r="BB23" s="20"/>
      <c r="BC23" s="1"/>
      <c r="BD23" s="1"/>
      <c r="BE23" s="1"/>
      <c r="BF23" s="1"/>
      <c r="BG23" s="1"/>
      <c r="BH23" s="1"/>
      <c r="BI23" s="31"/>
      <c r="BJ23" s="2"/>
      <c r="BK23" s="2"/>
      <c r="BL23" s="19"/>
      <c r="BM23" s="19"/>
      <c r="BN23" s="20"/>
      <c r="BO23" s="1"/>
      <c r="BP23" s="1"/>
      <c r="BQ23" s="1"/>
      <c r="BR23" s="1"/>
      <c r="BS23" s="1"/>
      <c r="BT23" s="1"/>
      <c r="BU23" s="31"/>
      <c r="BV23" s="2"/>
      <c r="BW23" s="2"/>
      <c r="BX23" s="19"/>
      <c r="BY23" s="19"/>
      <c r="BZ23" s="20"/>
      <c r="CA23" s="1"/>
      <c r="CB23" s="1"/>
      <c r="CC23" s="1"/>
      <c r="CD23" s="1"/>
      <c r="CE23" s="1"/>
      <c r="CF23" s="1"/>
      <c r="CG23" s="31"/>
      <c r="CH23" s="2"/>
      <c r="CI23" s="2"/>
      <c r="CJ23" s="19"/>
      <c r="CK23" s="19"/>
      <c r="CL23" s="20"/>
      <c r="CM23" s="1"/>
      <c r="CN23" s="1"/>
      <c r="CO23" s="1"/>
      <c r="CP23" s="1"/>
      <c r="CQ23" s="1"/>
      <c r="CR23" s="1"/>
      <c r="CS23" s="31"/>
      <c r="CT23" s="2"/>
      <c r="CU23" s="2"/>
      <c r="CV23" s="19"/>
      <c r="CW23" s="19"/>
      <c r="CX23" s="20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</row>
    <row r="24" spans="2:172" ht="15.75">
      <c r="B24" s="47"/>
      <c r="C24" s="48" t="s">
        <v>10</v>
      </c>
      <c r="D24" s="84">
        <f>D10-D19</f>
        <v>910.3499999999999</v>
      </c>
      <c r="E24" s="53"/>
      <c r="F24" s="84">
        <f>F19/D10*100</f>
        <v>17.5</v>
      </c>
      <c r="G24" s="56" t="s">
        <v>37</v>
      </c>
      <c r="H24" s="56"/>
      <c r="I24" s="56"/>
      <c r="J24" s="56"/>
      <c r="K24" s="56"/>
      <c r="L24" s="56"/>
      <c r="M24" s="49"/>
      <c r="R24" s="2"/>
      <c r="S24" s="2"/>
      <c r="T24" s="2"/>
      <c r="U24" s="2"/>
      <c r="V24" s="31"/>
      <c r="W24" s="31"/>
      <c r="X24" s="31"/>
      <c r="Y24" s="31"/>
      <c r="Z24" s="2"/>
      <c r="AA24" s="2"/>
      <c r="AB24" s="34"/>
      <c r="AC24" s="19"/>
      <c r="AD24" s="2"/>
      <c r="AE24" s="2"/>
      <c r="AF24" s="2"/>
      <c r="AG24" s="2"/>
      <c r="AH24" s="31"/>
      <c r="AI24" s="31"/>
      <c r="AJ24" s="31"/>
      <c r="AK24" s="31"/>
      <c r="AL24" s="2"/>
      <c r="AM24" s="2"/>
      <c r="AN24" s="34"/>
      <c r="AO24" s="19"/>
      <c r="AP24" s="2"/>
      <c r="AQ24" s="2"/>
      <c r="AR24" s="2"/>
      <c r="AS24" s="2"/>
      <c r="AT24" s="31"/>
      <c r="AU24" s="31"/>
      <c r="AV24" s="31"/>
      <c r="AW24" s="31"/>
      <c r="AX24" s="2"/>
      <c r="AY24" s="2"/>
      <c r="AZ24" s="34"/>
      <c r="BA24" s="19"/>
      <c r="BB24" s="2"/>
      <c r="BC24" s="2"/>
      <c r="BD24" s="2"/>
      <c r="BE24" s="2"/>
      <c r="BF24" s="31"/>
      <c r="BG24" s="31"/>
      <c r="BH24" s="31"/>
      <c r="BI24" s="31"/>
      <c r="BJ24" s="2"/>
      <c r="BK24" s="2"/>
      <c r="BL24" s="34"/>
      <c r="BM24" s="19"/>
      <c r="BN24" s="2"/>
      <c r="BO24" s="2"/>
      <c r="BP24" s="2"/>
      <c r="BQ24" s="2"/>
      <c r="BR24" s="31"/>
      <c r="BS24" s="31"/>
      <c r="BT24" s="31"/>
      <c r="BU24" s="31"/>
      <c r="BV24" s="2"/>
      <c r="BW24" s="2"/>
      <c r="BX24" s="34"/>
      <c r="BY24" s="19"/>
      <c r="BZ24" s="2"/>
      <c r="CA24" s="2"/>
      <c r="CB24" s="2"/>
      <c r="CC24" s="2"/>
      <c r="CD24" s="31"/>
      <c r="CE24" s="31"/>
      <c r="CF24" s="31"/>
      <c r="CG24" s="31"/>
      <c r="CH24" s="2"/>
      <c r="CI24" s="2"/>
      <c r="CJ24" s="34"/>
      <c r="CK24" s="19"/>
      <c r="CL24" s="2"/>
      <c r="CM24" s="2"/>
      <c r="CN24" s="2"/>
      <c r="CO24" s="2"/>
      <c r="CP24" s="31"/>
      <c r="CQ24" s="31"/>
      <c r="CR24" s="31"/>
      <c r="CS24" s="31"/>
      <c r="CT24" s="2"/>
      <c r="CU24" s="2"/>
      <c r="CV24" s="34"/>
      <c r="CW24" s="19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</row>
    <row r="25" spans="2:172" ht="15.75">
      <c r="B25" s="47"/>
      <c r="C25" s="48"/>
      <c r="D25" s="84"/>
      <c r="E25" s="53"/>
      <c r="F25" s="84"/>
      <c r="G25" s="60"/>
      <c r="H25" s="60"/>
      <c r="I25" s="60"/>
      <c r="J25" s="48"/>
      <c r="K25" s="48"/>
      <c r="L25" s="48"/>
      <c r="M25" s="49"/>
      <c r="R25" s="19"/>
      <c r="S25" s="19"/>
      <c r="T25" s="2"/>
      <c r="U25" s="2"/>
      <c r="V25" s="2"/>
      <c r="W25" s="2"/>
      <c r="X25" s="2"/>
      <c r="Y25" s="2"/>
      <c r="Z25" s="2"/>
      <c r="AA25" s="2"/>
      <c r="AB25" s="19"/>
      <c r="AC25" s="2"/>
      <c r="AD25" s="19"/>
      <c r="AE25" s="19"/>
      <c r="AF25" s="2"/>
      <c r="AG25" s="2"/>
      <c r="AH25" s="2"/>
      <c r="AI25" s="2"/>
      <c r="AJ25" s="2"/>
      <c r="AK25" s="2"/>
      <c r="AL25" s="2"/>
      <c r="AM25" s="2"/>
      <c r="AN25" s="19"/>
      <c r="AO25" s="2"/>
      <c r="AP25" s="19"/>
      <c r="AQ25" s="19"/>
      <c r="AR25" s="2"/>
      <c r="AS25" s="2"/>
      <c r="AT25" s="2"/>
      <c r="AU25" s="2"/>
      <c r="AV25" s="2"/>
      <c r="AW25" s="2"/>
      <c r="AX25" s="2"/>
      <c r="AY25" s="2"/>
      <c r="AZ25" s="19"/>
      <c r="BA25" s="2"/>
      <c r="BB25" s="19"/>
      <c r="BC25" s="19"/>
      <c r="BD25" s="2"/>
      <c r="BE25" s="2"/>
      <c r="BF25" s="2"/>
      <c r="BG25" s="2"/>
      <c r="BH25" s="2"/>
      <c r="BI25" s="2"/>
      <c r="BJ25" s="2"/>
      <c r="BK25" s="2"/>
      <c r="BL25" s="19"/>
      <c r="BM25" s="2"/>
      <c r="BN25" s="19"/>
      <c r="BO25" s="19"/>
      <c r="BP25" s="2"/>
      <c r="BQ25" s="2"/>
      <c r="BR25" s="2"/>
      <c r="BS25" s="2"/>
      <c r="BT25" s="2"/>
      <c r="BU25" s="2"/>
      <c r="BV25" s="2"/>
      <c r="BW25" s="2"/>
      <c r="BX25" s="19"/>
      <c r="BY25" s="2"/>
      <c r="BZ25" s="19"/>
      <c r="CA25" s="19"/>
      <c r="CB25" s="2"/>
      <c r="CC25" s="2"/>
      <c r="CD25" s="2"/>
      <c r="CE25" s="2"/>
      <c r="CF25" s="2"/>
      <c r="CG25" s="2"/>
      <c r="CH25" s="2"/>
      <c r="CI25" s="2"/>
      <c r="CJ25" s="19"/>
      <c r="CK25" s="2"/>
      <c r="CL25" s="19"/>
      <c r="CM25" s="19"/>
      <c r="CN25" s="2"/>
      <c r="CO25" s="2"/>
      <c r="CP25" s="2"/>
      <c r="CQ25" s="2"/>
      <c r="CR25" s="2"/>
      <c r="CS25" s="2"/>
      <c r="CT25" s="2"/>
      <c r="CU25" s="2"/>
      <c r="CV25" s="19"/>
      <c r="CW25" s="2"/>
      <c r="CX25" s="19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</row>
    <row r="26" spans="2:172" ht="15.75">
      <c r="B26" s="47"/>
      <c r="C26" s="48" t="s">
        <v>11</v>
      </c>
      <c r="D26" s="84">
        <f>D24-D25</f>
        <v>910.3499999999999</v>
      </c>
      <c r="E26" s="48"/>
      <c r="F26" s="53"/>
      <c r="G26" s="53"/>
      <c r="H26" s="48"/>
      <c r="I26" s="48"/>
      <c r="J26" s="48"/>
      <c r="K26" s="48"/>
      <c r="L26" s="48"/>
      <c r="M26" s="49"/>
      <c r="R26" s="19"/>
      <c r="S26" s="19"/>
      <c r="T26" s="2"/>
      <c r="U26" s="2"/>
      <c r="V26" s="2"/>
      <c r="W26" s="2"/>
      <c r="X26" s="2"/>
      <c r="Y26" s="2"/>
      <c r="Z26" s="2"/>
      <c r="AA26" s="2"/>
      <c r="AB26" s="19"/>
      <c r="AC26" s="19"/>
      <c r="AD26" s="19"/>
      <c r="AE26" s="19"/>
      <c r="AF26" s="2"/>
      <c r="AG26" s="2"/>
      <c r="AH26" s="2"/>
      <c r="AI26" s="2"/>
      <c r="AJ26" s="2"/>
      <c r="AK26" s="2"/>
      <c r="AL26" s="2"/>
      <c r="AM26" s="2"/>
      <c r="AN26" s="19"/>
      <c r="AO26" s="19"/>
      <c r="AP26" s="19"/>
      <c r="AQ26" s="19"/>
      <c r="AR26" s="2"/>
      <c r="AS26" s="2"/>
      <c r="AT26" s="2"/>
      <c r="AU26" s="2"/>
      <c r="AV26" s="2"/>
      <c r="AW26" s="2"/>
      <c r="AX26" s="2"/>
      <c r="AY26" s="2"/>
      <c r="AZ26" s="19"/>
      <c r="BA26" s="19"/>
      <c r="BB26" s="19"/>
      <c r="BC26" s="19"/>
      <c r="BD26" s="2"/>
      <c r="BE26" s="2"/>
      <c r="BF26" s="2"/>
      <c r="BG26" s="2"/>
      <c r="BH26" s="2"/>
      <c r="BI26" s="2"/>
      <c r="BJ26" s="2"/>
      <c r="BK26" s="2"/>
      <c r="BL26" s="19"/>
      <c r="BM26" s="19"/>
      <c r="BN26" s="19"/>
      <c r="BO26" s="19"/>
      <c r="BP26" s="2"/>
      <c r="BQ26" s="2"/>
      <c r="BR26" s="2"/>
      <c r="BS26" s="2"/>
      <c r="BT26" s="2"/>
      <c r="BU26" s="2"/>
      <c r="BV26" s="2"/>
      <c r="BW26" s="2"/>
      <c r="BX26" s="19"/>
      <c r="BY26" s="19"/>
      <c r="BZ26" s="19"/>
      <c r="CA26" s="19"/>
      <c r="CB26" s="2"/>
      <c r="CC26" s="2"/>
      <c r="CD26" s="2"/>
      <c r="CE26" s="2"/>
      <c r="CF26" s="2"/>
      <c r="CG26" s="2"/>
      <c r="CH26" s="2"/>
      <c r="CI26" s="2"/>
      <c r="CJ26" s="19"/>
      <c r="CK26" s="19"/>
      <c r="CL26" s="19"/>
      <c r="CM26" s="19"/>
      <c r="CN26" s="2"/>
      <c r="CO26" s="2"/>
      <c r="CP26" s="2"/>
      <c r="CQ26" s="2"/>
      <c r="CR26" s="2"/>
      <c r="CS26" s="2"/>
      <c r="CT26" s="2"/>
      <c r="CU26" s="2"/>
      <c r="CV26" s="19"/>
      <c r="CW26" s="19"/>
      <c r="CX26" s="19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</row>
    <row r="27" spans="2:172" ht="15.75">
      <c r="B27" s="47"/>
      <c r="C27" s="48" t="s">
        <v>0</v>
      </c>
      <c r="D27" s="84">
        <f>D26*0.15</f>
        <v>136.55249999999998</v>
      </c>
      <c r="E27" s="53"/>
      <c r="F27" s="53"/>
      <c r="G27" s="53"/>
      <c r="H27" s="48"/>
      <c r="I27" s="48"/>
      <c r="J27" s="48"/>
      <c r="K27" s="48"/>
      <c r="L27" s="48"/>
      <c r="M27" s="49"/>
      <c r="R27" s="2"/>
      <c r="S27" s="2"/>
      <c r="T27" s="2"/>
      <c r="U27" s="2"/>
      <c r="V27" s="2"/>
      <c r="W27" s="2"/>
      <c r="X27" s="2"/>
      <c r="Y27" s="2"/>
      <c r="Z27" s="2"/>
      <c r="AA27" s="1"/>
      <c r="AB27" s="18"/>
      <c r="AC27" s="27"/>
      <c r="AD27" s="2"/>
      <c r="AE27" s="2"/>
      <c r="AF27" s="2"/>
      <c r="AG27" s="2"/>
      <c r="AH27" s="2"/>
      <c r="AI27" s="2"/>
      <c r="AJ27" s="2"/>
      <c r="AK27" s="2"/>
      <c r="AL27" s="2"/>
      <c r="AM27" s="1"/>
      <c r="AN27" s="18"/>
      <c r="AO27" s="27"/>
      <c r="AP27" s="2"/>
      <c r="AQ27" s="2"/>
      <c r="AR27" s="2"/>
      <c r="AS27" s="2"/>
      <c r="AT27" s="2"/>
      <c r="AU27" s="2"/>
      <c r="AV27" s="2"/>
      <c r="AW27" s="2"/>
      <c r="AX27" s="2"/>
      <c r="AY27" s="1"/>
      <c r="AZ27" s="18"/>
      <c r="BA27" s="27"/>
      <c r="BB27" s="2"/>
      <c r="BC27" s="2"/>
      <c r="BD27" s="2"/>
      <c r="BE27" s="2"/>
      <c r="BF27" s="2"/>
      <c r="BG27" s="2"/>
      <c r="BH27" s="2"/>
      <c r="BI27" s="2"/>
      <c r="BJ27" s="2"/>
      <c r="BK27" s="1"/>
      <c r="BL27" s="18"/>
      <c r="BM27" s="27"/>
      <c r="BN27" s="2"/>
      <c r="BO27" s="2"/>
      <c r="BP27" s="2"/>
      <c r="BQ27" s="2"/>
      <c r="BR27" s="2"/>
      <c r="BS27" s="2"/>
      <c r="BT27" s="2"/>
      <c r="BU27" s="2"/>
      <c r="BV27" s="2"/>
      <c r="BW27" s="1"/>
      <c r="BX27" s="18"/>
      <c r="BY27" s="27"/>
      <c r="BZ27" s="2"/>
      <c r="CA27" s="2"/>
      <c r="CB27" s="2"/>
      <c r="CC27" s="2"/>
      <c r="CD27" s="2"/>
      <c r="CE27" s="2"/>
      <c r="CF27" s="2"/>
      <c r="CG27" s="2"/>
      <c r="CH27" s="2"/>
      <c r="CI27" s="1"/>
      <c r="CJ27" s="18"/>
      <c r="CK27" s="27"/>
      <c r="CL27" s="2"/>
      <c r="CM27" s="2"/>
      <c r="CN27" s="2"/>
      <c r="CO27" s="2"/>
      <c r="CP27" s="2"/>
      <c r="CQ27" s="2"/>
      <c r="CR27" s="2"/>
      <c r="CS27" s="2"/>
      <c r="CT27" s="2"/>
      <c r="CU27" s="1"/>
      <c r="CV27" s="18"/>
      <c r="CW27" s="27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</row>
    <row r="28" spans="2:172" ht="15.75">
      <c r="B28" s="47"/>
      <c r="C28" s="48" t="s">
        <v>50</v>
      </c>
      <c r="D28" s="84">
        <f>D27-80.33</f>
        <v>56.22249999999998</v>
      </c>
      <c r="E28" s="53"/>
      <c r="F28" s="53"/>
      <c r="G28" s="53"/>
      <c r="H28" s="48"/>
      <c r="I28" s="48"/>
      <c r="J28" s="48"/>
      <c r="K28" s="48"/>
      <c r="L28" s="48"/>
      <c r="M28" s="49"/>
      <c r="R28" s="2"/>
      <c r="S28" s="2"/>
      <c r="T28" s="2"/>
      <c r="U28" s="2"/>
      <c r="V28" s="2"/>
      <c r="W28" s="2"/>
      <c r="X28" s="2"/>
      <c r="Y28" s="2"/>
      <c r="Z28" s="2"/>
      <c r="AA28" s="1"/>
      <c r="AB28" s="18"/>
      <c r="AC28" s="27"/>
      <c r="AD28" s="2"/>
      <c r="AE28" s="2"/>
      <c r="AF28" s="2"/>
      <c r="AG28" s="2"/>
      <c r="AH28" s="2"/>
      <c r="AI28" s="2"/>
      <c r="AJ28" s="2"/>
      <c r="AK28" s="2"/>
      <c r="AL28" s="2"/>
      <c r="AM28" s="1"/>
      <c r="AN28" s="18"/>
      <c r="AO28" s="27"/>
      <c r="AP28" s="2"/>
      <c r="AQ28" s="2"/>
      <c r="AR28" s="2"/>
      <c r="AS28" s="2"/>
      <c r="AT28" s="2"/>
      <c r="AU28" s="2"/>
      <c r="AV28" s="2"/>
      <c r="AW28" s="2"/>
      <c r="AX28" s="2"/>
      <c r="AY28" s="1"/>
      <c r="AZ28" s="18"/>
      <c r="BA28" s="27"/>
      <c r="BB28" s="2"/>
      <c r="BC28" s="2"/>
      <c r="BD28" s="2"/>
      <c r="BE28" s="2"/>
      <c r="BF28" s="2"/>
      <c r="BG28" s="2"/>
      <c r="BH28" s="2"/>
      <c r="BI28" s="2"/>
      <c r="BJ28" s="2"/>
      <c r="BK28" s="1"/>
      <c r="BL28" s="18"/>
      <c r="BM28" s="27"/>
      <c r="BN28" s="2"/>
      <c r="BO28" s="2"/>
      <c r="BP28" s="2"/>
      <c r="BQ28" s="2"/>
      <c r="BR28" s="2"/>
      <c r="BS28" s="2"/>
      <c r="BT28" s="2"/>
      <c r="BU28" s="2"/>
      <c r="BV28" s="2"/>
      <c r="BW28" s="1"/>
      <c r="BX28" s="18"/>
      <c r="BY28" s="27"/>
      <c r="BZ28" s="2"/>
      <c r="CA28" s="2"/>
      <c r="CB28" s="2"/>
      <c r="CC28" s="2"/>
      <c r="CD28" s="2"/>
      <c r="CE28" s="2"/>
      <c r="CF28" s="2"/>
      <c r="CG28" s="2"/>
      <c r="CH28" s="2"/>
      <c r="CI28" s="1"/>
      <c r="CJ28" s="18"/>
      <c r="CK28" s="27"/>
      <c r="CL28" s="2"/>
      <c r="CM28" s="2"/>
      <c r="CN28" s="2"/>
      <c r="CO28" s="2"/>
      <c r="CP28" s="2"/>
      <c r="CQ28" s="2"/>
      <c r="CR28" s="2"/>
      <c r="CS28" s="2"/>
      <c r="CT28" s="2"/>
      <c r="CU28" s="1"/>
      <c r="CV28" s="18"/>
      <c r="CW28" s="27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</row>
    <row r="29" spans="2:172" ht="15.75">
      <c r="B29" s="47"/>
      <c r="C29" s="56" t="s">
        <v>1</v>
      </c>
      <c r="D29" s="84">
        <f>D19+D22+D28</f>
        <v>225.01210000000003</v>
      </c>
      <c r="E29" s="63"/>
      <c r="F29" s="48"/>
      <c r="G29" s="48"/>
      <c r="H29" s="48"/>
      <c r="I29" s="48"/>
      <c r="J29" s="48"/>
      <c r="K29" s="48"/>
      <c r="L29" s="48"/>
      <c r="M29" s="49"/>
      <c r="R29" s="2"/>
      <c r="S29" s="19"/>
      <c r="T29" s="2"/>
      <c r="U29" s="2"/>
      <c r="V29" s="2"/>
      <c r="W29" s="2"/>
      <c r="X29" s="2"/>
      <c r="Y29" s="2"/>
      <c r="Z29" s="2"/>
      <c r="AA29" s="1"/>
      <c r="AB29" s="18"/>
      <c r="AC29" s="2"/>
      <c r="AD29" s="2"/>
      <c r="AE29" s="19"/>
      <c r="AF29" s="2"/>
      <c r="AG29" s="2"/>
      <c r="AH29" s="2"/>
      <c r="AI29" s="2"/>
      <c r="AJ29" s="2"/>
      <c r="AK29" s="2"/>
      <c r="AL29" s="2"/>
      <c r="AM29" s="1"/>
      <c r="AN29" s="18"/>
      <c r="AO29" s="2"/>
      <c r="AP29" s="2"/>
      <c r="AQ29" s="19"/>
      <c r="AR29" s="2"/>
      <c r="AS29" s="2"/>
      <c r="AT29" s="2"/>
      <c r="AU29" s="2"/>
      <c r="AV29" s="2"/>
      <c r="AW29" s="2"/>
      <c r="AX29" s="2"/>
      <c r="AY29" s="1"/>
      <c r="AZ29" s="18"/>
      <c r="BA29" s="2"/>
      <c r="BB29" s="2"/>
      <c r="BC29" s="19"/>
      <c r="BD29" s="2"/>
      <c r="BE29" s="2"/>
      <c r="BF29" s="2"/>
      <c r="BG29" s="2"/>
      <c r="BH29" s="2"/>
      <c r="BI29" s="2"/>
      <c r="BJ29" s="2"/>
      <c r="BK29" s="1"/>
      <c r="BL29" s="18"/>
      <c r="BM29" s="2"/>
      <c r="BN29" s="2"/>
      <c r="BO29" s="19"/>
      <c r="BP29" s="2"/>
      <c r="BQ29" s="2"/>
      <c r="BR29" s="2"/>
      <c r="BS29" s="2"/>
      <c r="BT29" s="2"/>
      <c r="BU29" s="2"/>
      <c r="BV29" s="2"/>
      <c r="BW29" s="1"/>
      <c r="BX29" s="18"/>
      <c r="BY29" s="2"/>
      <c r="BZ29" s="2"/>
      <c r="CA29" s="19"/>
      <c r="CB29" s="2"/>
      <c r="CC29" s="2"/>
      <c r="CD29" s="2"/>
      <c r="CE29" s="2"/>
      <c r="CF29" s="2"/>
      <c r="CG29" s="2"/>
      <c r="CH29" s="2"/>
      <c r="CI29" s="1"/>
      <c r="CJ29" s="18"/>
      <c r="CK29" s="2"/>
      <c r="CL29" s="2"/>
      <c r="CM29" s="19"/>
      <c r="CN29" s="2"/>
      <c r="CO29" s="2"/>
      <c r="CP29" s="2"/>
      <c r="CQ29" s="2"/>
      <c r="CR29" s="2"/>
      <c r="CS29" s="2"/>
      <c r="CT29" s="2"/>
      <c r="CU29" s="1"/>
      <c r="CV29" s="18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</row>
    <row r="30" spans="2:172" ht="15.75">
      <c r="B30" s="47"/>
      <c r="C30" s="56" t="s">
        <v>44</v>
      </c>
      <c r="D30" s="85">
        <f>D10-D29</f>
        <v>845.9879</v>
      </c>
      <c r="E30" s="48"/>
      <c r="F30" s="48"/>
      <c r="G30" s="53"/>
      <c r="H30" s="48"/>
      <c r="I30" s="48"/>
      <c r="J30" s="48"/>
      <c r="K30" s="48"/>
      <c r="L30" s="48"/>
      <c r="M30" s="49"/>
      <c r="R30" s="2"/>
      <c r="S30" s="2"/>
      <c r="T30" s="2"/>
      <c r="U30" s="2"/>
      <c r="V30" s="2"/>
      <c r="W30" s="2"/>
      <c r="X30" s="2"/>
      <c r="Y30" s="2"/>
      <c r="Z30" s="2"/>
      <c r="AA30" s="1"/>
      <c r="AB30" s="33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1"/>
      <c r="AN30" s="33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1"/>
      <c r="AZ30" s="33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1"/>
      <c r="BL30" s="33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1"/>
      <c r="BX30" s="33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1"/>
      <c r="CJ30" s="33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1"/>
      <c r="CV30" s="33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</row>
    <row r="31" spans="2:172" ht="15.75">
      <c r="B31" s="47"/>
      <c r="C31" s="56" t="s">
        <v>21</v>
      </c>
      <c r="D31" s="84">
        <f>D30/803.68*100-100</f>
        <v>5.264271849492346</v>
      </c>
      <c r="E31" s="48"/>
      <c r="F31" s="48"/>
      <c r="G31" s="48"/>
      <c r="H31" s="48"/>
      <c r="I31" s="48"/>
      <c r="J31" s="48"/>
      <c r="K31" s="48"/>
      <c r="L31" s="48"/>
      <c r="M31" s="49"/>
      <c r="R31" s="2"/>
      <c r="S31" s="2"/>
      <c r="T31" s="2"/>
      <c r="U31" s="2"/>
      <c r="V31" s="2"/>
      <c r="W31" s="2"/>
      <c r="X31" s="2"/>
      <c r="Y31" s="2"/>
      <c r="Z31" s="2"/>
      <c r="AA31" s="1"/>
      <c r="AB31" s="33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1"/>
      <c r="AN31" s="33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1"/>
      <c r="AZ31" s="33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1"/>
      <c r="BL31" s="33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1"/>
      <c r="BX31" s="33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1"/>
      <c r="CJ31" s="33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1"/>
      <c r="CV31" s="33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</row>
    <row r="32" spans="2:172" ht="15.75">
      <c r="B32" s="47"/>
      <c r="C32" s="56"/>
      <c r="D32" s="57"/>
      <c r="E32" s="48"/>
      <c r="F32" s="48"/>
      <c r="G32" s="48"/>
      <c r="H32" s="48"/>
      <c r="I32" s="48"/>
      <c r="J32" s="48"/>
      <c r="K32" s="48"/>
      <c r="L32" s="48"/>
      <c r="M32" s="49"/>
      <c r="R32" s="29"/>
      <c r="S32" s="1"/>
      <c r="T32" s="1"/>
      <c r="U32" s="1"/>
      <c r="V32" s="1"/>
      <c r="W32" s="2"/>
      <c r="X32" s="2"/>
      <c r="Y32" s="2"/>
      <c r="Z32" s="2"/>
      <c r="AA32" s="21"/>
      <c r="AB32" s="22"/>
      <c r="AC32" s="2"/>
      <c r="AD32" s="29"/>
      <c r="AE32" s="1"/>
      <c r="AF32" s="1"/>
      <c r="AG32" s="1"/>
      <c r="AH32" s="1"/>
      <c r="AI32" s="2"/>
      <c r="AJ32" s="2"/>
      <c r="AK32" s="2"/>
      <c r="AL32" s="2"/>
      <c r="AM32" s="21"/>
      <c r="AN32" s="22"/>
      <c r="AO32" s="2"/>
      <c r="AP32" s="29"/>
      <c r="AQ32" s="1"/>
      <c r="AR32" s="1"/>
      <c r="AS32" s="1"/>
      <c r="AT32" s="1"/>
      <c r="AU32" s="2"/>
      <c r="AV32" s="2"/>
      <c r="AW32" s="2"/>
      <c r="AX32" s="2"/>
      <c r="AY32" s="21"/>
      <c r="AZ32" s="22"/>
      <c r="BA32" s="2"/>
      <c r="BB32" s="29"/>
      <c r="BC32" s="1"/>
      <c r="BD32" s="1"/>
      <c r="BE32" s="1"/>
      <c r="BF32" s="1"/>
      <c r="BG32" s="2"/>
      <c r="BH32" s="2"/>
      <c r="BI32" s="2"/>
      <c r="BJ32" s="2"/>
      <c r="BK32" s="21"/>
      <c r="BL32" s="22"/>
      <c r="BM32" s="2"/>
      <c r="BN32" s="29"/>
      <c r="BO32" s="1"/>
      <c r="BP32" s="1"/>
      <c r="BQ32" s="1"/>
      <c r="BR32" s="1"/>
      <c r="BS32" s="2"/>
      <c r="BT32" s="2"/>
      <c r="BU32" s="2"/>
      <c r="BV32" s="2"/>
      <c r="BW32" s="21"/>
      <c r="BX32" s="22"/>
      <c r="BY32" s="2"/>
      <c r="BZ32" s="29"/>
      <c r="CA32" s="1"/>
      <c r="CB32" s="1"/>
      <c r="CC32" s="1"/>
      <c r="CD32" s="1"/>
      <c r="CE32" s="2"/>
      <c r="CF32" s="2"/>
      <c r="CG32" s="2"/>
      <c r="CH32" s="2"/>
      <c r="CI32" s="21"/>
      <c r="CJ32" s="22"/>
      <c r="CK32" s="2"/>
      <c r="CL32" s="29"/>
      <c r="CM32" s="1"/>
      <c r="CN32" s="1"/>
      <c r="CO32" s="1"/>
      <c r="CP32" s="1"/>
      <c r="CQ32" s="2"/>
      <c r="CR32" s="2"/>
      <c r="CS32" s="2"/>
      <c r="CT32" s="2"/>
      <c r="CU32" s="21"/>
      <c r="CV32" s="22"/>
      <c r="CW32" s="2"/>
      <c r="CX32" s="29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</row>
    <row r="33" spans="2:172" ht="15.75">
      <c r="B33" s="47"/>
      <c r="C33" s="64" t="s">
        <v>38</v>
      </c>
      <c r="D33" s="55"/>
      <c r="E33" s="48"/>
      <c r="F33" s="84">
        <v>1200.26</v>
      </c>
      <c r="G33" s="56" t="s">
        <v>48</v>
      </c>
      <c r="H33" s="56"/>
      <c r="I33" s="56"/>
      <c r="J33" s="56"/>
      <c r="K33" s="48"/>
      <c r="L33" s="48"/>
      <c r="M33" s="49"/>
      <c r="R33" s="18"/>
      <c r="S33" s="21"/>
      <c r="T33" s="1"/>
      <c r="U33" s="1"/>
      <c r="V33" s="1"/>
      <c r="W33" s="2"/>
      <c r="X33" s="2"/>
      <c r="Y33" s="2"/>
      <c r="Z33" s="2"/>
      <c r="AA33" s="21"/>
      <c r="AB33" s="22"/>
      <c r="AC33" s="2"/>
      <c r="AD33" s="18"/>
      <c r="AE33" s="21"/>
      <c r="AF33" s="1"/>
      <c r="AG33" s="1"/>
      <c r="AH33" s="1"/>
      <c r="AI33" s="2"/>
      <c r="AJ33" s="2"/>
      <c r="AK33" s="2"/>
      <c r="AL33" s="2"/>
      <c r="AM33" s="21"/>
      <c r="AN33" s="22"/>
      <c r="AO33" s="2"/>
      <c r="AP33" s="18"/>
      <c r="AQ33" s="21"/>
      <c r="AR33" s="1"/>
      <c r="AS33" s="1"/>
      <c r="AT33" s="1"/>
      <c r="AU33" s="2"/>
      <c r="AV33" s="2"/>
      <c r="AW33" s="2"/>
      <c r="AX33" s="2"/>
      <c r="AY33" s="21"/>
      <c r="AZ33" s="22"/>
      <c r="BA33" s="2"/>
      <c r="BB33" s="18"/>
      <c r="BC33" s="21"/>
      <c r="BD33" s="1"/>
      <c r="BE33" s="1"/>
      <c r="BF33" s="1"/>
      <c r="BG33" s="2"/>
      <c r="BH33" s="2"/>
      <c r="BI33" s="2"/>
      <c r="BJ33" s="2"/>
      <c r="BK33" s="21"/>
      <c r="BL33" s="22"/>
      <c r="BM33" s="2"/>
      <c r="BN33" s="18"/>
      <c r="BO33" s="21"/>
      <c r="BP33" s="1"/>
      <c r="BQ33" s="1"/>
      <c r="BR33" s="1"/>
      <c r="BS33" s="2"/>
      <c r="BT33" s="2"/>
      <c r="BU33" s="2"/>
      <c r="BV33" s="2"/>
      <c r="BW33" s="21"/>
      <c r="BX33" s="22"/>
      <c r="BY33" s="2"/>
      <c r="BZ33" s="18"/>
      <c r="CA33" s="21"/>
      <c r="CB33" s="1"/>
      <c r="CC33" s="1"/>
      <c r="CD33" s="1"/>
      <c r="CE33" s="2"/>
      <c r="CF33" s="2"/>
      <c r="CG33" s="2"/>
      <c r="CH33" s="2"/>
      <c r="CI33" s="21"/>
      <c r="CJ33" s="22"/>
      <c r="CK33" s="2"/>
      <c r="CL33" s="18"/>
      <c r="CM33" s="21"/>
      <c r="CN33" s="1"/>
      <c r="CO33" s="1"/>
      <c r="CP33" s="1"/>
      <c r="CQ33" s="2"/>
      <c r="CR33" s="2"/>
      <c r="CS33" s="2"/>
      <c r="CT33" s="2"/>
      <c r="CU33" s="21"/>
      <c r="CV33" s="22"/>
      <c r="CW33" s="2"/>
      <c r="CX33" s="18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</row>
    <row r="34" spans="2:172" ht="15.75">
      <c r="B34" s="47"/>
      <c r="C34" s="64" t="s">
        <v>38</v>
      </c>
      <c r="D34" s="55"/>
      <c r="E34" s="48"/>
      <c r="F34" s="84">
        <v>1258.43</v>
      </c>
      <c r="G34" s="64" t="s">
        <v>49</v>
      </c>
      <c r="H34" s="56"/>
      <c r="I34" s="56"/>
      <c r="J34" s="56"/>
      <c r="K34" s="48"/>
      <c r="L34" s="48"/>
      <c r="M34" s="49"/>
      <c r="R34" s="20"/>
      <c r="S34" s="1"/>
      <c r="T34" s="1"/>
      <c r="U34" s="1"/>
      <c r="V34" s="1"/>
      <c r="W34" s="2"/>
      <c r="X34" s="2"/>
      <c r="Y34" s="2"/>
      <c r="Z34" s="2"/>
      <c r="AA34" s="1"/>
      <c r="AB34" s="21"/>
      <c r="AC34" s="23"/>
      <c r="AD34" s="20"/>
      <c r="AE34" s="1"/>
      <c r="AF34" s="1"/>
      <c r="AG34" s="1"/>
      <c r="AH34" s="1"/>
      <c r="AI34" s="2"/>
      <c r="AJ34" s="2"/>
      <c r="AK34" s="2"/>
      <c r="AL34" s="2"/>
      <c r="AM34" s="1"/>
      <c r="AN34" s="21"/>
      <c r="AO34" s="23"/>
      <c r="AP34" s="20"/>
      <c r="AQ34" s="1"/>
      <c r="AR34" s="1"/>
      <c r="AS34" s="1"/>
      <c r="AT34" s="1"/>
      <c r="AU34" s="2"/>
      <c r="AV34" s="2"/>
      <c r="AW34" s="2"/>
      <c r="AX34" s="2"/>
      <c r="AY34" s="1"/>
      <c r="AZ34" s="21"/>
      <c r="BA34" s="23"/>
      <c r="BB34" s="20"/>
      <c r="BC34" s="1"/>
      <c r="BD34" s="1"/>
      <c r="BE34" s="1"/>
      <c r="BF34" s="1"/>
      <c r="BG34" s="2"/>
      <c r="BH34" s="2"/>
      <c r="BI34" s="2"/>
      <c r="BJ34" s="2"/>
      <c r="BK34" s="1"/>
      <c r="BL34" s="21"/>
      <c r="BM34" s="23"/>
      <c r="BN34" s="20"/>
      <c r="BO34" s="1"/>
      <c r="BP34" s="1"/>
      <c r="BQ34" s="1"/>
      <c r="BR34" s="1"/>
      <c r="BS34" s="2"/>
      <c r="BT34" s="2"/>
      <c r="BU34" s="2"/>
      <c r="BV34" s="2"/>
      <c r="BW34" s="1"/>
      <c r="BX34" s="21"/>
      <c r="BY34" s="23"/>
      <c r="BZ34" s="20"/>
      <c r="CA34" s="1"/>
      <c r="CB34" s="1"/>
      <c r="CC34" s="1"/>
      <c r="CD34" s="1"/>
      <c r="CE34" s="2"/>
      <c r="CF34" s="2"/>
      <c r="CG34" s="2"/>
      <c r="CH34" s="2"/>
      <c r="CI34" s="1"/>
      <c r="CJ34" s="21"/>
      <c r="CK34" s="23"/>
      <c r="CL34" s="20"/>
      <c r="CM34" s="1"/>
      <c r="CN34" s="1"/>
      <c r="CO34" s="1"/>
      <c r="CP34" s="1"/>
      <c r="CQ34" s="2"/>
      <c r="CR34" s="2"/>
      <c r="CS34" s="2"/>
      <c r="CT34" s="2"/>
      <c r="CU34" s="1"/>
      <c r="CV34" s="21"/>
      <c r="CW34" s="23"/>
      <c r="CX34" s="20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</row>
    <row r="35" spans="2:172" ht="15.75">
      <c r="B35" s="47"/>
      <c r="C35" s="56" t="s">
        <v>34</v>
      </c>
      <c r="D35" s="64"/>
      <c r="E35" s="65"/>
      <c r="F35" s="62">
        <f>F34/F33*100-100</f>
        <v>4.846449935847247</v>
      </c>
      <c r="G35" s="56"/>
      <c r="H35" s="56"/>
      <c r="I35" s="56"/>
      <c r="J35" s="56"/>
      <c r="K35" s="48"/>
      <c r="L35" s="48"/>
      <c r="M35" s="49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</row>
    <row r="36" spans="2:172" ht="15.75">
      <c r="B36" s="47"/>
      <c r="C36" s="64"/>
      <c r="D36" s="55"/>
      <c r="E36" s="48"/>
      <c r="F36" s="56"/>
      <c r="G36" s="56"/>
      <c r="H36" s="56"/>
      <c r="I36" s="56"/>
      <c r="J36" s="56"/>
      <c r="K36" s="48"/>
      <c r="L36" s="48"/>
      <c r="M36" s="49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</row>
    <row r="37" spans="2:172" ht="15.75">
      <c r="B37" s="47"/>
      <c r="C37" s="64"/>
      <c r="D37" s="55"/>
      <c r="E37" s="48"/>
      <c r="F37" s="56"/>
      <c r="G37" s="56"/>
      <c r="H37" s="56"/>
      <c r="I37" s="56"/>
      <c r="J37" s="56"/>
      <c r="K37" s="48"/>
      <c r="L37" s="48"/>
      <c r="M37" s="49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</row>
    <row r="38" spans="2:172" ht="15.75">
      <c r="B38" s="47"/>
      <c r="C38" s="64"/>
      <c r="D38" s="55"/>
      <c r="E38" s="48"/>
      <c r="F38" s="62"/>
      <c r="G38" s="64"/>
      <c r="H38" s="56"/>
      <c r="I38" s="56"/>
      <c r="J38" s="56"/>
      <c r="K38" s="48"/>
      <c r="L38" s="48"/>
      <c r="M38" s="49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</row>
    <row r="39" spans="2:172" ht="15.75">
      <c r="B39" s="47"/>
      <c r="C39" s="64"/>
      <c r="D39" s="55"/>
      <c r="E39" s="48"/>
      <c r="F39" s="62"/>
      <c r="G39" s="64"/>
      <c r="H39" s="56"/>
      <c r="I39" s="56"/>
      <c r="J39" s="56"/>
      <c r="K39" s="48"/>
      <c r="L39" s="48"/>
      <c r="M39" s="49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</row>
    <row r="40" spans="2:172" ht="15.75" thickBot="1">
      <c r="B40" s="4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9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</row>
    <row r="41" spans="2:172" ht="31.5" customHeight="1">
      <c r="B41" s="47"/>
      <c r="C41" s="73" t="s">
        <v>7</v>
      </c>
      <c r="D41" s="74"/>
      <c r="E41" s="75"/>
      <c r="F41" s="76">
        <v>100</v>
      </c>
      <c r="G41" s="48"/>
      <c r="H41" s="48"/>
      <c r="I41" s="48"/>
      <c r="J41" s="48"/>
      <c r="K41" s="48"/>
      <c r="L41" s="48"/>
      <c r="M41" s="49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</row>
    <row r="42" spans="2:172" ht="28.5" customHeight="1">
      <c r="B42" s="47"/>
      <c r="C42" s="77" t="s">
        <v>8</v>
      </c>
      <c r="D42" s="78"/>
      <c r="E42" s="79"/>
      <c r="F42" s="80">
        <f>D30/F22*100</f>
        <v>67.225929236943</v>
      </c>
      <c r="G42" s="48"/>
      <c r="H42" s="48"/>
      <c r="I42" s="48"/>
      <c r="J42" s="48"/>
      <c r="K42" s="48"/>
      <c r="L42" s="48"/>
      <c r="M42" s="49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</row>
    <row r="43" spans="2:172" ht="33" customHeight="1">
      <c r="B43" s="47"/>
      <c r="C43" s="77" t="s">
        <v>17</v>
      </c>
      <c r="D43" s="78"/>
      <c r="E43" s="79"/>
      <c r="F43" s="80">
        <f>(D29+F19)/F22*100</f>
        <v>32.774070763057</v>
      </c>
      <c r="G43" s="48"/>
      <c r="H43" s="48"/>
      <c r="I43" s="48"/>
      <c r="J43" s="48"/>
      <c r="K43" s="48"/>
      <c r="L43" s="48"/>
      <c r="M43" s="49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</row>
    <row r="44" spans="2:172" ht="33.75" customHeight="1" thickBot="1">
      <c r="B44" s="47"/>
      <c r="C44" s="81" t="s">
        <v>9</v>
      </c>
      <c r="D44" s="82"/>
      <c r="E44" s="82"/>
      <c r="F44" s="83"/>
      <c r="G44" s="48"/>
      <c r="H44" s="48"/>
      <c r="I44" s="48"/>
      <c r="J44" s="48"/>
      <c r="K44" s="48"/>
      <c r="L44" s="48"/>
      <c r="M44" s="49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</row>
    <row r="45" spans="2:172" ht="15"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9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</row>
    <row r="46" spans="2:172" ht="15.75">
      <c r="B46" s="47"/>
      <c r="C46" s="66" t="s">
        <v>43</v>
      </c>
      <c r="D46" s="48"/>
      <c r="E46" s="48"/>
      <c r="F46" s="48"/>
      <c r="G46" s="48"/>
      <c r="H46" s="48"/>
      <c r="I46" s="48"/>
      <c r="J46" s="48"/>
      <c r="K46" s="48"/>
      <c r="L46" s="48"/>
      <c r="M46" s="49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</row>
    <row r="47" spans="2:172" ht="69.75" customHeight="1" thickBot="1"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9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</row>
    <row r="48" spans="28:172" ht="13.5" thickTop="1"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</row>
    <row r="49" spans="28:172" ht="12.75"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</row>
    <row r="50" spans="28:172" ht="12.75"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</row>
    <row r="51" spans="28:172" ht="12.75"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</row>
    <row r="52" spans="28:172" ht="12.75"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</row>
    <row r="53" spans="28:172" ht="12.75"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</row>
    <row r="54" spans="28:172" ht="12.75"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</row>
    <row r="55" spans="28:172" ht="12.75"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</row>
    <row r="56" spans="28:172" ht="12.75"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</row>
    <row r="57" spans="28:172" ht="12.75"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</row>
    <row r="58" spans="28:172" ht="12.75"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</row>
    <row r="59" spans="28:172" ht="12.75"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</row>
    <row r="60" spans="28:172" ht="12.75"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</row>
    <row r="61" spans="28:172" ht="12.75"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</row>
    <row r="62" spans="28:172" ht="12.75"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</row>
    <row r="63" spans="28:172" ht="12.75"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</row>
    <row r="64" spans="28:172" ht="12.75"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</row>
    <row r="65" spans="28:172" ht="12.75"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</row>
    <row r="66" spans="28:172" ht="12.75"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</row>
    <row r="67" spans="28:172" ht="12.75"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</row>
    <row r="68" spans="28:172" ht="12.75"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</row>
    <row r="69" spans="28:172" ht="12.75"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</row>
    <row r="70" spans="28:172" ht="12.75"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</row>
    <row r="71" spans="28:172" ht="12.75"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</row>
    <row r="72" spans="28:172" ht="12.75"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</row>
    <row r="73" spans="28:172" ht="12.75"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</row>
    <row r="74" spans="28:172" ht="12.75"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</row>
    <row r="75" spans="28:172" ht="12.75"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</row>
    <row r="76" spans="28:172" ht="12.75"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</row>
    <row r="77" spans="28:172" ht="12.75"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</row>
    <row r="78" spans="28:172" ht="12.75"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</row>
    <row r="79" spans="28:172" ht="12.75"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</row>
    <row r="80" spans="28:172" ht="12.75"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</row>
    <row r="81" spans="28:172" ht="12.75"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</row>
    <row r="82" spans="28:172" ht="12.75"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</row>
    <row r="83" spans="28:172" ht="12.75"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</row>
    <row r="84" spans="28:172" ht="12.75"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</row>
    <row r="85" spans="28:172" ht="12.75"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</row>
    <row r="86" spans="28:172" ht="12.75"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</row>
    <row r="87" spans="28:172" ht="12.75"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</row>
    <row r="88" spans="28:172" ht="12.75"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</row>
    <row r="89" spans="28:172" ht="12.75"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</row>
    <row r="90" spans="28:172" ht="12.75"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</row>
    <row r="91" spans="28:172" ht="12.75"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</row>
    <row r="92" spans="28:172" ht="12.75"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</row>
    <row r="93" spans="28:172" ht="12.75"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</row>
    <row r="94" spans="28:172" ht="12.75"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</row>
    <row r="95" spans="28:172" ht="12.75"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</row>
    <row r="96" spans="28:172" ht="12.75"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</row>
    <row r="97" spans="28:172" ht="12.75"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</row>
    <row r="98" spans="28:172" ht="12.75"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</row>
    <row r="99" spans="28:172" ht="12.75"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</row>
    <row r="100" spans="28:172" ht="12.75"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</row>
    <row r="101" spans="28:172" ht="12.75"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</row>
    <row r="102" spans="28:172" ht="12.75"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</row>
    <row r="103" spans="28:172" ht="12.75"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</row>
    <row r="104" spans="28:172" ht="12.75"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</row>
    <row r="105" spans="28:172" ht="12.75"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</row>
    <row r="106" spans="28:172" ht="12.75"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</row>
    <row r="107" spans="28:172" ht="12.75"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</row>
    <row r="108" spans="28:172" ht="12.75"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</row>
    <row r="109" spans="28:172" ht="12.75"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</row>
    <row r="110" spans="28:172" ht="12.75"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</row>
    <row r="111" spans="28:172" ht="12.75"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</row>
    <row r="112" spans="28:172" ht="12.75"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</row>
    <row r="113" spans="28:172" ht="12.75"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</row>
    <row r="114" spans="28:172" ht="12.75"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</row>
    <row r="115" spans="28:172" ht="12.75"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</row>
    <row r="116" spans="28:172" ht="12.75"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</row>
    <row r="117" spans="28:172" ht="12.75"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</row>
    <row r="118" spans="28:172" ht="12.75"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</row>
    <row r="119" spans="28:172" ht="12.75"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</row>
    <row r="120" spans="28:172" ht="12.75"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</row>
    <row r="121" spans="28:172" ht="12.75"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</row>
    <row r="122" spans="28:172" ht="12.75"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</row>
    <row r="123" spans="28:172" ht="12.75"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</row>
    <row r="124" spans="28:172" ht="12.75"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</row>
    <row r="125" spans="28:172" ht="12.75"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</row>
    <row r="126" spans="28:172" ht="12.75"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</row>
    <row r="127" spans="28:172" ht="12.75"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</row>
    <row r="128" spans="28:172" ht="12.75"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</row>
    <row r="129" spans="28:172" ht="12.75"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</row>
    <row r="130" spans="28:172" ht="12.75"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</row>
  </sheetData>
  <sheetProtection/>
  <mergeCells count="1">
    <mergeCell ref="B6:M6"/>
  </mergeCells>
  <printOptions/>
  <pageMargins left="0.75" right="0.75" top="1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İLYAS KÖSTEKLİ</dc:creator>
  <cp:keywords/>
  <dc:description/>
  <cp:lastModifiedBy>Şeyma Köstekli</cp:lastModifiedBy>
  <cp:lastPrinted>2010-04-13T06:17:59Z</cp:lastPrinted>
  <dcterms:created xsi:type="dcterms:W3CDTF">2002-02-18T19:13:05Z</dcterms:created>
  <dcterms:modified xsi:type="dcterms:W3CDTF">2013-12-31T14:56:59Z</dcterms:modified>
  <cp:category/>
  <cp:version/>
  <cp:contentType/>
  <cp:contentStatus/>
</cp:coreProperties>
</file>